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https://sbceoorg-my.sharepoint.com/personal/dspahn_sbceo_org/Documents/Desktop/AB 1200/"/>
    </mc:Choice>
  </mc:AlternateContent>
  <xr:revisionPtr revIDLastSave="138" documentId="11_88151F3F148E4E46AFA557A7B559A33E0712960F" xr6:coauthVersionLast="47" xr6:coauthVersionMax="47" xr10:uidLastSave="{BAEB069B-888C-4FC1-B3B7-058927A0FE47}"/>
  <workbookProtection workbookAlgorithmName="SHA-512" workbookHashValue="RFnDH0pZcNKHu5Fkx9BDuQjcPf0pnoQ/pMkYkKd54sSJ3BpILDrFn670m/oqOKodFYrpDcN1YnYFH2eNeDKbrw==" workbookSaltValue="I+iXwi0jn3B4vkuhp1i6mA==" workbookSpinCount="100000" lockStructure="1"/>
  <bookViews>
    <workbookView xWindow="-28920" yWindow="-765" windowWidth="29040" windowHeight="15720" firstSheet="19" activeTab="22" xr2:uid="{00000000-000D-0000-FFFF-FFFF00000000}"/>
  </bookViews>
  <sheets>
    <sheet name="General Instructions" sheetId="1" r:id="rId1"/>
    <sheet name="Specific Instructions" sheetId="2" r:id="rId2"/>
    <sheet name="Page 1, Agreement" sheetId="3" r:id="rId3"/>
    <sheet name="Page 2, Explanations" sheetId="4" r:id="rId4"/>
    <sheet name="Page 3, Explanations" sheetId="5" r:id="rId5"/>
    <sheet name="Page 4a, Impact, Unrestr G.F." sheetId="6" r:id="rId6"/>
    <sheet name="Page 4b, Impact, Restr G.F." sheetId="7" r:id="rId7"/>
    <sheet name="Page 4c, Impact, Combined G.F." sheetId="8" r:id="rId8"/>
    <sheet name="Page 4d, Impact, Adult Fund" sheetId="9" r:id="rId9"/>
    <sheet name="Page 4e, Impact, Child Dev Fund" sheetId="10" r:id="rId10"/>
    <sheet name="Page 4f, Impact, Cafeteria Fund" sheetId="11" r:id="rId11"/>
    <sheet name="Page 4g, Impact, Other Fund" sheetId="12" r:id="rId12"/>
    <sheet name="Page 4h, Impact, Other Fund" sheetId="13" r:id="rId13"/>
    <sheet name="Page 4i, Column 3 Explanations" sheetId="14" r:id="rId14"/>
    <sheet name="Page 5a, MYP, Unrestricted" sheetId="15" r:id="rId15"/>
    <sheet name="Page 5b, MYP, Restricted" sheetId="16" r:id="rId16"/>
    <sheet name="Page 5c, MYP, Combined" sheetId="17" r:id="rId17"/>
    <sheet name="Page 6, Reserve Levels" sheetId="18" r:id="rId18"/>
    <sheet name="Page 7, Variance &amp; Deficits" sheetId="19" r:id="rId19"/>
    <sheet name="Page 8, Compare to LCFF Change" sheetId="20" r:id="rId20"/>
    <sheet name="Page 9, Certification No. 1" sheetId="21" r:id="rId21"/>
    <sheet name="Page 9a, Assumptions &amp; Explan." sheetId="22" r:id="rId22"/>
    <sheet name="Page 10, Certification No.  2" sheetId="23" r:id="rId23"/>
    <sheet name="Sheet1" sheetId="24" r:id="rId24"/>
  </sheets>
  <definedNames>
    <definedName name="_2007_08_Urgent_Bulletin_No._2__Attachment_No._1" localSheetId="0">'General Instructions'!#REF!</definedName>
    <definedName name="_2007_08_Urgent_Bulletin_No._2__Attachment_No._1" localSheetId="1">'Specific Instructions'!#REF!</definedName>
    <definedName name="_2007_08_Urgent_Bulletin_No._2__Attachment_No._1_1" localSheetId="0">'General Instructions'!#REF!</definedName>
    <definedName name="_2007_08_Urgent_Bulletin_No._2__Attachment_No._1_1" localSheetId="1">'Specific Instructions'!#REF!</definedName>
    <definedName name="_2007_08_Urgent_Bulletin_No._2__Attachment_No._1_2" localSheetId="0">'General Instructions'!#REF!</definedName>
    <definedName name="_2007_08_Urgent_Bulletin_No._2__Attachment_No._1_2" localSheetId="1">'Specific Instructions'!#REF!</definedName>
    <definedName name="_2007_08_Urgent_Bulletin_No._2__Attachment_No._1_3" localSheetId="0">'General Instructions'!$D$12:$D$90</definedName>
    <definedName name="_2007_08_Urgent_Bulletin_No._2__Attachment_No._1_3" localSheetId="1">'Specific Instructions'!#REF!</definedName>
    <definedName name="_2007_08_Urgent_Bulletin_No._2__Attachment_No._2" localSheetId="1">'Specific Instructions'!#REF!</definedName>
    <definedName name="_2007_08_Urgent_Bulletin_No._2__Attachment_No._2_1" localSheetId="1">'Specific Instructions'!$B$1:$B$100</definedName>
    <definedName name="Instructions_Document_for_AB1200_Public_Disclosure" localSheetId="0">'General Instructions'!#REF!</definedName>
    <definedName name="Instructions_Document_for_AB1200_Public_Disclosure" localSheetId="1">'Specific Instructions'!#REF!</definedName>
    <definedName name="_xlnm.Print_Area" localSheetId="2">'Page 1, Agreement'!$A$1:$I$37</definedName>
    <definedName name="_xlnm.Print_Area" localSheetId="5">'Page 4a, Impact, Unrestr G.F.'!$A$1:$G$41</definedName>
    <definedName name="_xlnm.Print_Area" localSheetId="6">'Page 4b, Impact, Restr G.F.'!$A$1:$G$41</definedName>
    <definedName name="_xlnm.Print_Area" localSheetId="13">'Page 4i, Column 3 Explanations'!$A$1:$G$41</definedName>
    <definedName name="_xlnm.Print_Area" localSheetId="14">'Page 5a, MYP, Unrestricted'!$A$1:$F$42</definedName>
    <definedName name="_xlnm.Print_Area" localSheetId="15">'Page 5b, MYP, Restricted'!$A$1:$F$42</definedName>
    <definedName name="_xlnm.Print_Area" localSheetId="17">'Page 6, Reserve Levels'!$A$1:$G$30</definedName>
    <definedName name="_xlnm.Print_Area" localSheetId="18">'Page 7, Variance &amp; Deficits'!$A$1:$J$36</definedName>
    <definedName name="_xlnm.Print_Area" localSheetId="19">'Page 8, Compare to LCFF Change'!$A$1:$P$22</definedName>
    <definedName name="_xlnm.Print_Area" localSheetId="20">'Page 9, Certification No. 1'!$A$1:$H$38</definedName>
    <definedName name="UB_2__attachment_no.1__2007_08" localSheetId="0">'General Instructions'!#REF!</definedName>
    <definedName name="UB_2__attachment_no.1__2007_08" localSheetId="1">'Specific Instructions'!#REF!</definedName>
    <definedName name="UB_2__attachment_no.1__2007_08_1" localSheetId="0">'General Instructions'!#REF!</definedName>
    <definedName name="UB_2__attachment_no.1__2007_08_1" localSheetId="1">'Specific Instructions'!#REF!</definedName>
    <definedName name="UB_2__attachment_no.1__2007_08_2" localSheetId="0">'General Instructions'!#REF!</definedName>
    <definedName name="UB_2__attachment_no.1__2007_08_2" localSheetId="1">'Specific Instructions'!#REF!</definedName>
    <definedName name="UB_2__attachment_no.1__2007_08_3" localSheetId="0">'General Instructions'!#REF!</definedName>
    <definedName name="UB_2__attachment_no.1__2007_08_3" localSheetId="1">'Specific Instructions'!#REF!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28" roundtripDataChecksum="i8m1Y97Q+xucs2/HIstfWvODMQek5SBj2yKljGup3p4="/>
    </ext>
  </extLst>
</workbook>
</file>

<file path=xl/calcChain.xml><?xml version="1.0" encoding="utf-8"?>
<calcChain xmlns="http://schemas.openxmlformats.org/spreadsheetml/2006/main">
  <c r="A2" i="22" l="1"/>
  <c r="A1" i="22"/>
  <c r="E20" i="21"/>
  <c r="K17" i="20"/>
  <c r="I17" i="20"/>
  <c r="K15" i="20"/>
  <c r="I15" i="20"/>
  <c r="G15" i="20"/>
  <c r="P14" i="20"/>
  <c r="O14" i="20"/>
  <c r="N14" i="20"/>
  <c r="M14" i="20"/>
  <c r="K14" i="20"/>
  <c r="I14" i="20"/>
  <c r="G14" i="20"/>
  <c r="P13" i="20"/>
  <c r="O13" i="20"/>
  <c r="N13" i="20"/>
  <c r="M13" i="20"/>
  <c r="P11" i="20"/>
  <c r="O11" i="20"/>
  <c r="N11" i="20"/>
  <c r="M11" i="20"/>
  <c r="A2" i="20"/>
  <c r="D36" i="19"/>
  <c r="D35" i="19"/>
  <c r="D34" i="19"/>
  <c r="D33" i="19"/>
  <c r="A4" i="19"/>
  <c r="A2" i="19"/>
  <c r="A1" i="19"/>
  <c r="A28" i="18"/>
  <c r="A23" i="18"/>
  <c r="F16" i="18"/>
  <c r="D16" i="18"/>
  <c r="A14" i="18"/>
  <c r="A6" i="18"/>
  <c r="A2" i="18"/>
  <c r="A1" i="18"/>
  <c r="E40" i="17"/>
  <c r="D40" i="17"/>
  <c r="E39" i="17"/>
  <c r="D39" i="17"/>
  <c r="E38" i="17"/>
  <c r="D38" i="17"/>
  <c r="E37" i="17"/>
  <c r="D37" i="17"/>
  <c r="E36" i="17"/>
  <c r="D36" i="17"/>
  <c r="E29" i="17"/>
  <c r="D29" i="17"/>
  <c r="E28" i="17"/>
  <c r="D28" i="17"/>
  <c r="E27" i="17"/>
  <c r="D27" i="17"/>
  <c r="E24" i="17"/>
  <c r="D24" i="17"/>
  <c r="E23" i="17"/>
  <c r="D23" i="17"/>
  <c r="E22" i="17"/>
  <c r="D22" i="17"/>
  <c r="E21" i="17"/>
  <c r="D21" i="17"/>
  <c r="E20" i="17"/>
  <c r="D20" i="17"/>
  <c r="E19" i="17"/>
  <c r="D19" i="17"/>
  <c r="E18" i="17"/>
  <c r="E25" i="17" s="1"/>
  <c r="F8" i="18" s="1"/>
  <c r="F10" i="18" s="1"/>
  <c r="D18" i="17"/>
  <c r="E17" i="17"/>
  <c r="D17" i="17"/>
  <c r="E16" i="17"/>
  <c r="D16" i="17"/>
  <c r="D25" i="17" s="1"/>
  <c r="D8" i="18" s="1"/>
  <c r="D10" i="18" s="1"/>
  <c r="E13" i="17"/>
  <c r="D13" i="17"/>
  <c r="E12" i="17"/>
  <c r="D12" i="17"/>
  <c r="E11" i="17"/>
  <c r="D11" i="17"/>
  <c r="E10" i="17"/>
  <c r="E14" i="17" s="1"/>
  <c r="E30" i="17" s="1"/>
  <c r="D10" i="17"/>
  <c r="D14" i="17" s="1"/>
  <c r="D30" i="17" s="1"/>
  <c r="C6" i="17"/>
  <c r="A1" i="17"/>
  <c r="C36" i="16"/>
  <c r="C28" i="16"/>
  <c r="C27" i="16"/>
  <c r="E25" i="16"/>
  <c r="D25" i="16"/>
  <c r="C17" i="16"/>
  <c r="C16" i="16"/>
  <c r="E14" i="16"/>
  <c r="E30" i="16" s="1"/>
  <c r="D14" i="16"/>
  <c r="D30" i="16" s="1"/>
  <c r="C6" i="16"/>
  <c r="A1" i="16"/>
  <c r="C33" i="15"/>
  <c r="C32" i="15"/>
  <c r="C32" i="17" s="1"/>
  <c r="E30" i="15"/>
  <c r="E25" i="15"/>
  <c r="D25" i="15"/>
  <c r="C23" i="15"/>
  <c r="C22" i="15"/>
  <c r="C21" i="15"/>
  <c r="C20" i="15"/>
  <c r="E14" i="15"/>
  <c r="D14" i="15"/>
  <c r="D30" i="15" s="1"/>
  <c r="C13" i="15"/>
  <c r="C12" i="15"/>
  <c r="C12" i="17" s="1"/>
  <c r="C11" i="15"/>
  <c r="C10" i="15"/>
  <c r="C7" i="15"/>
  <c r="C7" i="16" s="1"/>
  <c r="C7" i="17" s="1"/>
  <c r="C6" i="15"/>
  <c r="A1" i="15"/>
  <c r="D38" i="14"/>
  <c r="D33" i="14"/>
  <c r="D32" i="14"/>
  <c r="D31" i="14"/>
  <c r="D28" i="14"/>
  <c r="D27" i="14"/>
  <c r="D26" i="14"/>
  <c r="D23" i="14"/>
  <c r="D18" i="14"/>
  <c r="D13" i="14"/>
  <c r="D12" i="14"/>
  <c r="D11" i="14"/>
  <c r="D8" i="14"/>
  <c r="D7" i="14"/>
  <c r="D6" i="14"/>
  <c r="A2" i="14"/>
  <c r="A1" i="14"/>
  <c r="F37" i="13"/>
  <c r="F36" i="13"/>
  <c r="F35" i="13"/>
  <c r="F34" i="13"/>
  <c r="F33" i="13"/>
  <c r="F30" i="13"/>
  <c r="F29" i="13"/>
  <c r="D27" i="13"/>
  <c r="I12" i="19" s="1"/>
  <c r="C27" i="13"/>
  <c r="C31" i="13" s="1"/>
  <c r="C38" i="13" s="1"/>
  <c r="F26" i="13"/>
  <c r="F25" i="13"/>
  <c r="E23" i="13"/>
  <c r="D37" i="14" s="1"/>
  <c r="D23" i="13"/>
  <c r="C23" i="13"/>
  <c r="F22" i="13"/>
  <c r="F21" i="13"/>
  <c r="F20" i="13"/>
  <c r="F19" i="13"/>
  <c r="F18" i="13"/>
  <c r="F17" i="13"/>
  <c r="F16" i="13"/>
  <c r="F15" i="13"/>
  <c r="F13" i="13"/>
  <c r="E13" i="13"/>
  <c r="D36" i="14" s="1"/>
  <c r="C13" i="13"/>
  <c r="F12" i="13"/>
  <c r="F11" i="13"/>
  <c r="F10" i="13"/>
  <c r="C8" i="13"/>
  <c r="C6" i="13"/>
  <c r="A1" i="13"/>
  <c r="F37" i="12"/>
  <c r="F36" i="12"/>
  <c r="F35" i="12"/>
  <c r="F34" i="12"/>
  <c r="F33" i="12"/>
  <c r="F30" i="12"/>
  <c r="F29" i="12"/>
  <c r="F26" i="12"/>
  <c r="F25" i="12"/>
  <c r="E23" i="12"/>
  <c r="D23" i="12"/>
  <c r="D27" i="12" s="1"/>
  <c r="C23" i="12"/>
  <c r="F22" i="12"/>
  <c r="F21" i="12"/>
  <c r="F20" i="12"/>
  <c r="F19" i="12"/>
  <c r="F18" i="12"/>
  <c r="F17" i="12"/>
  <c r="F23" i="12" s="1"/>
  <c r="F16" i="12"/>
  <c r="F15" i="12"/>
  <c r="E13" i="12"/>
  <c r="E27" i="12" s="1"/>
  <c r="E31" i="12" s="1"/>
  <c r="E38" i="12" s="1"/>
  <c r="C13" i="12"/>
  <c r="C27" i="12" s="1"/>
  <c r="C31" i="12" s="1"/>
  <c r="C38" i="12" s="1"/>
  <c r="F12" i="12"/>
  <c r="F11" i="12"/>
  <c r="F10" i="12"/>
  <c r="F13" i="12" s="1"/>
  <c r="C8" i="12"/>
  <c r="C6" i="12"/>
  <c r="A1" i="12"/>
  <c r="F38" i="11"/>
  <c r="F37" i="11"/>
  <c r="F36" i="11"/>
  <c r="F35" i="11"/>
  <c r="F34" i="11"/>
  <c r="F31" i="11"/>
  <c r="F30" i="11"/>
  <c r="E28" i="11"/>
  <c r="E32" i="11" s="1"/>
  <c r="E39" i="11" s="1"/>
  <c r="D28" i="11"/>
  <c r="I10" i="19" s="1"/>
  <c r="C28" i="11"/>
  <c r="C32" i="11" s="1"/>
  <c r="C39" i="11" s="1"/>
  <c r="F27" i="11"/>
  <c r="F26" i="11"/>
  <c r="E24" i="11"/>
  <c r="D24" i="11"/>
  <c r="C24" i="11"/>
  <c r="F23" i="11"/>
  <c r="F22" i="11"/>
  <c r="F21" i="11"/>
  <c r="F20" i="11"/>
  <c r="F19" i="11"/>
  <c r="F18" i="11"/>
  <c r="F17" i="11"/>
  <c r="F16" i="11"/>
  <c r="F24" i="11" s="1"/>
  <c r="F14" i="11"/>
  <c r="F28" i="11" s="1"/>
  <c r="F32" i="11" s="1"/>
  <c r="F39" i="11" s="1"/>
  <c r="E14" i="11"/>
  <c r="C14" i="11"/>
  <c r="F13" i="11"/>
  <c r="F12" i="11"/>
  <c r="F11" i="11"/>
  <c r="F10" i="11"/>
  <c r="C8" i="11"/>
  <c r="C6" i="11"/>
  <c r="A1" i="11"/>
  <c r="F37" i="10"/>
  <c r="F36" i="10"/>
  <c r="F35" i="10"/>
  <c r="F34" i="10"/>
  <c r="F33" i="10"/>
  <c r="F30" i="10"/>
  <c r="F29" i="10"/>
  <c r="F26" i="10"/>
  <c r="F25" i="10"/>
  <c r="E23" i="10"/>
  <c r="D22" i="14" s="1"/>
  <c r="D23" i="10"/>
  <c r="D27" i="10" s="1"/>
  <c r="C23" i="10"/>
  <c r="F22" i="10"/>
  <c r="F21" i="10"/>
  <c r="F20" i="10"/>
  <c r="F19" i="10"/>
  <c r="F18" i="10"/>
  <c r="F23" i="10" s="1"/>
  <c r="F17" i="10"/>
  <c r="F16" i="10"/>
  <c r="F15" i="10"/>
  <c r="E13" i="10"/>
  <c r="E27" i="10" s="1"/>
  <c r="E31" i="10" s="1"/>
  <c r="E38" i="10" s="1"/>
  <c r="C13" i="10"/>
  <c r="C27" i="10" s="1"/>
  <c r="C31" i="10" s="1"/>
  <c r="C38" i="10" s="1"/>
  <c r="F12" i="10"/>
  <c r="F11" i="10"/>
  <c r="F10" i="10"/>
  <c r="F13" i="10" s="1"/>
  <c r="C8" i="10"/>
  <c r="C6" i="10"/>
  <c r="A1" i="10"/>
  <c r="F37" i="9"/>
  <c r="F36" i="9"/>
  <c r="F35" i="9"/>
  <c r="F34" i="9"/>
  <c r="F33" i="9"/>
  <c r="F30" i="9"/>
  <c r="F29" i="9"/>
  <c r="E27" i="9"/>
  <c r="E31" i="9" s="1"/>
  <c r="E38" i="9" s="1"/>
  <c r="D27" i="9"/>
  <c r="D31" i="9" s="1"/>
  <c r="D38" i="9" s="1"/>
  <c r="C27" i="9"/>
  <c r="C31" i="9" s="1"/>
  <c r="C38" i="9" s="1"/>
  <c r="F26" i="9"/>
  <c r="F25" i="9"/>
  <c r="E23" i="9"/>
  <c r="D17" i="14" s="1"/>
  <c r="D23" i="9"/>
  <c r="C23" i="9"/>
  <c r="F22" i="9"/>
  <c r="F21" i="9"/>
  <c r="F20" i="9"/>
  <c r="F19" i="9"/>
  <c r="F18" i="9"/>
  <c r="F17" i="9"/>
  <c r="F16" i="9"/>
  <c r="F15" i="9"/>
  <c r="F23" i="9" s="1"/>
  <c r="F27" i="9" s="1"/>
  <c r="F31" i="9" s="1"/>
  <c r="F38" i="9" s="1"/>
  <c r="F13" i="9"/>
  <c r="E13" i="9"/>
  <c r="D16" i="14" s="1"/>
  <c r="C13" i="9"/>
  <c r="F12" i="9"/>
  <c r="F11" i="9"/>
  <c r="F10" i="9"/>
  <c r="C6" i="9"/>
  <c r="A1" i="9"/>
  <c r="E39" i="8"/>
  <c r="D39" i="8"/>
  <c r="F39" i="8" s="1"/>
  <c r="C39" i="8"/>
  <c r="E38" i="8"/>
  <c r="D38" i="8"/>
  <c r="C38" i="8"/>
  <c r="F38" i="8" s="1"/>
  <c r="E37" i="8"/>
  <c r="D37" i="8"/>
  <c r="F37" i="8" s="1"/>
  <c r="C37" i="8"/>
  <c r="E36" i="8"/>
  <c r="D36" i="8"/>
  <c r="F36" i="8" s="1"/>
  <c r="C36" i="8"/>
  <c r="E35" i="8"/>
  <c r="D35" i="8"/>
  <c r="C35" i="8"/>
  <c r="F35" i="8" s="1"/>
  <c r="C32" i="8"/>
  <c r="F32" i="8" s="1"/>
  <c r="C31" i="8"/>
  <c r="F31" i="8" s="1"/>
  <c r="E28" i="8"/>
  <c r="D28" i="8"/>
  <c r="F28" i="8" s="1"/>
  <c r="C28" i="8"/>
  <c r="E27" i="8"/>
  <c r="D27" i="8"/>
  <c r="F27" i="8" s="1"/>
  <c r="C27" i="8"/>
  <c r="E26" i="8"/>
  <c r="D26" i="8"/>
  <c r="C26" i="8"/>
  <c r="F26" i="8" s="1"/>
  <c r="D24" i="8"/>
  <c r="E23" i="8"/>
  <c r="C23" i="8"/>
  <c r="F23" i="8" s="1"/>
  <c r="E22" i="8"/>
  <c r="C22" i="8"/>
  <c r="F22" i="8" s="1"/>
  <c r="E21" i="8"/>
  <c r="C21" i="8"/>
  <c r="F21" i="8" s="1"/>
  <c r="E20" i="8"/>
  <c r="F20" i="8" s="1"/>
  <c r="C20" i="8"/>
  <c r="E19" i="8"/>
  <c r="C19" i="8"/>
  <c r="F19" i="8" s="1"/>
  <c r="E18" i="8"/>
  <c r="D18" i="8"/>
  <c r="C18" i="8"/>
  <c r="F18" i="8" s="1"/>
  <c r="E17" i="8"/>
  <c r="D17" i="8"/>
  <c r="C17" i="8"/>
  <c r="C24" i="8" s="1"/>
  <c r="F16" i="8"/>
  <c r="E16" i="8"/>
  <c r="D16" i="8"/>
  <c r="C16" i="8"/>
  <c r="E13" i="8"/>
  <c r="C13" i="8"/>
  <c r="F13" i="8" s="1"/>
  <c r="E12" i="8"/>
  <c r="F12" i="8" s="1"/>
  <c r="C12" i="8"/>
  <c r="E11" i="8"/>
  <c r="C11" i="8"/>
  <c r="F11" i="8" s="1"/>
  <c r="E10" i="8"/>
  <c r="E14" i="8" s="1"/>
  <c r="C10" i="8"/>
  <c r="F10" i="8" s="1"/>
  <c r="C8" i="8"/>
  <c r="C6" i="8"/>
  <c r="A1" i="8"/>
  <c r="F39" i="7"/>
  <c r="C40" i="16" s="1"/>
  <c r="F36" i="7"/>
  <c r="C37" i="16" s="1"/>
  <c r="C37" i="17" s="1"/>
  <c r="F35" i="7"/>
  <c r="F32" i="7"/>
  <c r="C33" i="16" s="1"/>
  <c r="C33" i="17" s="1"/>
  <c r="F31" i="7"/>
  <c r="C32" i="16" s="1"/>
  <c r="E29" i="7"/>
  <c r="E33" i="7" s="1"/>
  <c r="E40" i="7" s="1"/>
  <c r="F28" i="7"/>
  <c r="C29" i="16" s="1"/>
  <c r="F27" i="7"/>
  <c r="F26" i="7"/>
  <c r="E24" i="7"/>
  <c r="D24" i="7"/>
  <c r="D29" i="7" s="1"/>
  <c r="D33" i="7" s="1"/>
  <c r="D40" i="7" s="1"/>
  <c r="C24" i="7"/>
  <c r="F23" i="7"/>
  <c r="C23" i="16" s="1"/>
  <c r="C23" i="17" s="1"/>
  <c r="F22" i="7"/>
  <c r="C22" i="16" s="1"/>
  <c r="F21" i="7"/>
  <c r="C21" i="16" s="1"/>
  <c r="F20" i="7"/>
  <c r="C20" i="16" s="1"/>
  <c r="F19" i="7"/>
  <c r="C19" i="16" s="1"/>
  <c r="F18" i="7"/>
  <c r="C18" i="16" s="1"/>
  <c r="F17" i="7"/>
  <c r="F16" i="7"/>
  <c r="E14" i="7"/>
  <c r="C14" i="7"/>
  <c r="C29" i="7" s="1"/>
  <c r="C33" i="7" s="1"/>
  <c r="C40" i="7" s="1"/>
  <c r="F13" i="7"/>
  <c r="C13" i="16" s="1"/>
  <c r="C13" i="17" s="1"/>
  <c r="F12" i="7"/>
  <c r="C12" i="16" s="1"/>
  <c r="F11" i="7"/>
  <c r="C11" i="16" s="1"/>
  <c r="F10" i="7"/>
  <c r="C10" i="16" s="1"/>
  <c r="C14" i="16" s="1"/>
  <c r="C8" i="7"/>
  <c r="C6" i="7"/>
  <c r="A1" i="7"/>
  <c r="F39" i="6"/>
  <c r="C40" i="15" s="1"/>
  <c r="F38" i="6"/>
  <c r="C39" i="15" s="1"/>
  <c r="C39" i="17" s="1"/>
  <c r="F37" i="6"/>
  <c r="C38" i="15" s="1"/>
  <c r="C38" i="17" s="1"/>
  <c r="F35" i="6"/>
  <c r="C36" i="15" s="1"/>
  <c r="C36" i="17" s="1"/>
  <c r="F32" i="6"/>
  <c r="F31" i="6"/>
  <c r="E29" i="6"/>
  <c r="E33" i="6" s="1"/>
  <c r="E40" i="6" s="1"/>
  <c r="D29" i="6"/>
  <c r="D33" i="6" s="1"/>
  <c r="D40" i="6" s="1"/>
  <c r="C29" i="6"/>
  <c r="C33" i="6" s="1"/>
  <c r="C40" i="6" s="1"/>
  <c r="F28" i="6"/>
  <c r="C29" i="15" s="1"/>
  <c r="F27" i="6"/>
  <c r="C28" i="15" s="1"/>
  <c r="C28" i="17" s="1"/>
  <c r="F26" i="6"/>
  <c r="C27" i="15" s="1"/>
  <c r="C27" i="17" s="1"/>
  <c r="E24" i="6"/>
  <c r="D24" i="6"/>
  <c r="C24" i="6"/>
  <c r="F23" i="6"/>
  <c r="F22" i="6"/>
  <c r="F21" i="6"/>
  <c r="F20" i="6"/>
  <c r="F19" i="6"/>
  <c r="C19" i="15" s="1"/>
  <c r="F18" i="6"/>
  <c r="C18" i="15" s="1"/>
  <c r="F17" i="6"/>
  <c r="C17" i="15" s="1"/>
  <c r="C17" i="17" s="1"/>
  <c r="F16" i="6"/>
  <c r="F24" i="6" s="1"/>
  <c r="E14" i="6"/>
  <c r="C14" i="6"/>
  <c r="F13" i="6"/>
  <c r="F12" i="6"/>
  <c r="F11" i="6"/>
  <c r="F10" i="6"/>
  <c r="F14" i="6" s="1"/>
  <c r="C6" i="6"/>
  <c r="A1" i="6"/>
  <c r="A4" i="5"/>
  <c r="B2" i="5"/>
  <c r="B1" i="5"/>
  <c r="A28" i="4"/>
  <c r="A24" i="4"/>
  <c r="B2" i="4"/>
  <c r="B1" i="4"/>
  <c r="G116" i="3"/>
  <c r="F116" i="3"/>
  <c r="G115" i="3"/>
  <c r="F115" i="3"/>
  <c r="F113" i="3"/>
  <c r="G112" i="3"/>
  <c r="F112" i="3"/>
  <c r="G111" i="3"/>
  <c r="F111" i="3"/>
  <c r="G110" i="3"/>
  <c r="F110" i="3"/>
  <c r="G34" i="3"/>
  <c r="F34" i="3"/>
  <c r="E34" i="3"/>
  <c r="C34" i="3"/>
  <c r="G35" i="3" s="1"/>
  <c r="G32" i="3"/>
  <c r="K18" i="20" s="1"/>
  <c r="K19" i="20" s="1"/>
  <c r="F32" i="3"/>
  <c r="I18" i="20" s="1"/>
  <c r="I19" i="20" s="1"/>
  <c r="E32" i="3"/>
  <c r="G18" i="20" s="1"/>
  <c r="G19" i="20" s="1"/>
  <c r="G31" i="3"/>
  <c r="F31" i="3"/>
  <c r="E31" i="3"/>
  <c r="G17" i="20" s="1"/>
  <c r="C31" i="3"/>
  <c r="G30" i="3"/>
  <c r="F30" i="3"/>
  <c r="E30" i="3"/>
  <c r="G28" i="3"/>
  <c r="F28" i="3"/>
  <c r="E28" i="3"/>
  <c r="G25" i="3"/>
  <c r="F25" i="3"/>
  <c r="E25" i="3"/>
  <c r="G22" i="3"/>
  <c r="F22" i="3"/>
  <c r="E22" i="3"/>
  <c r="G19" i="3"/>
  <c r="E7" i="15" s="1"/>
  <c r="E7" i="16" s="1"/>
  <c r="E7" i="17" s="1"/>
  <c r="F19" i="3"/>
  <c r="D7" i="15" s="1"/>
  <c r="D7" i="16" s="1"/>
  <c r="D7" i="17" s="1"/>
  <c r="F23" i="13" l="1"/>
  <c r="F27" i="13"/>
  <c r="F31" i="13" s="1"/>
  <c r="F38" i="13" s="1"/>
  <c r="E27" i="13"/>
  <c r="E31" i="13" s="1"/>
  <c r="E38" i="13" s="1"/>
  <c r="C29" i="17"/>
  <c r="C16" i="18"/>
  <c r="C40" i="17"/>
  <c r="F25" i="19"/>
  <c r="G25" i="19" s="1"/>
  <c r="C30" i="16"/>
  <c r="C34" i="16" s="1"/>
  <c r="D32" i="16" s="1"/>
  <c r="D34" i="16" s="1"/>
  <c r="I9" i="19"/>
  <c r="D31" i="10"/>
  <c r="D38" i="10" s="1"/>
  <c r="C22" i="17"/>
  <c r="C25" i="16"/>
  <c r="F24" i="19"/>
  <c r="G24" i="19" s="1"/>
  <c r="C26" i="18"/>
  <c r="K11" i="20"/>
  <c r="F7" i="18"/>
  <c r="F27" i="10"/>
  <c r="F31" i="10" s="1"/>
  <c r="F38" i="10" s="1"/>
  <c r="C20" i="17"/>
  <c r="C21" i="17"/>
  <c r="G11" i="20"/>
  <c r="C7" i="18"/>
  <c r="C24" i="18"/>
  <c r="D7" i="18"/>
  <c r="C25" i="18"/>
  <c r="I11" i="20"/>
  <c r="F12" i="18"/>
  <c r="F21" i="18"/>
  <c r="C18" i="17"/>
  <c r="F27" i="12"/>
  <c r="F31" i="12" s="1"/>
  <c r="F38" i="12" s="1"/>
  <c r="C19" i="17"/>
  <c r="D31" i="12"/>
  <c r="D38" i="12" s="1"/>
  <c r="I11" i="19"/>
  <c r="F14" i="8"/>
  <c r="C10" i="17"/>
  <c r="F29" i="6"/>
  <c r="F33" i="6" s="1"/>
  <c r="F40" i="6" s="1"/>
  <c r="E12" i="21"/>
  <c r="E29" i="8"/>
  <c r="E33" i="8" s="1"/>
  <c r="E40" i="8" s="1"/>
  <c r="C11" i="17"/>
  <c r="D12" i="18"/>
  <c r="D21" i="18"/>
  <c r="D29" i="8"/>
  <c r="E35" i="3"/>
  <c r="F14" i="7"/>
  <c r="F29" i="7" s="1"/>
  <c r="F33" i="7" s="1"/>
  <c r="F40" i="7" s="1"/>
  <c r="C41" i="16" s="1"/>
  <c r="F24" i="7"/>
  <c r="C14" i="8"/>
  <c r="C29" i="8" s="1"/>
  <c r="C14" i="15"/>
  <c r="I6" i="19"/>
  <c r="F35" i="3"/>
  <c r="E24" i="8"/>
  <c r="E13" i="21" s="1"/>
  <c r="I8" i="19"/>
  <c r="C16" i="15"/>
  <c r="D21" i="14"/>
  <c r="D32" i="11"/>
  <c r="D39" i="11" s="1"/>
  <c r="D31" i="13"/>
  <c r="D38" i="13" s="1"/>
  <c r="F17" i="8"/>
  <c r="F24" i="8" s="1"/>
  <c r="E32" i="16" l="1"/>
  <c r="E34" i="16" s="1"/>
  <c r="E41" i="16" s="1"/>
  <c r="D41" i="16"/>
  <c r="G26" i="18"/>
  <c r="E26" i="18"/>
  <c r="I15" i="19"/>
  <c r="C16" i="17"/>
  <c r="C25" i="17" s="1"/>
  <c r="C8" i="18" s="1"/>
  <c r="C10" i="18" s="1"/>
  <c r="C25" i="15"/>
  <c r="C30" i="15" s="1"/>
  <c r="C34" i="15" s="1"/>
  <c r="E14" i="21"/>
  <c r="C33" i="8"/>
  <c r="C40" i="8" s="1"/>
  <c r="F22" i="19"/>
  <c r="G22" i="19" s="1"/>
  <c r="F29" i="8"/>
  <c r="F33" i="8" s="1"/>
  <c r="F40" i="8" s="1"/>
  <c r="D33" i="8"/>
  <c r="D40" i="8" s="1"/>
  <c r="I7" i="19"/>
  <c r="I13" i="19" s="1"/>
  <c r="G25" i="18"/>
  <c r="E25" i="18"/>
  <c r="C14" i="17"/>
  <c r="D32" i="15" l="1"/>
  <c r="D34" i="15" s="1"/>
  <c r="C41" i="15"/>
  <c r="C17" i="18" s="1"/>
  <c r="C20" i="18" s="1"/>
  <c r="C21" i="18"/>
  <c r="C12" i="18"/>
  <c r="C30" i="17"/>
  <c r="G24" i="18" l="1"/>
  <c r="E24" i="18"/>
  <c r="C34" i="17"/>
  <c r="F23" i="19"/>
  <c r="G23" i="19" s="1"/>
  <c r="E32" i="15"/>
  <c r="E34" i="15" s="1"/>
  <c r="E41" i="15" s="1"/>
  <c r="F17" i="18" s="1"/>
  <c r="F20" i="18" s="1"/>
  <c r="D41" i="15"/>
  <c r="D17" i="18" s="1"/>
  <c r="D20" i="18" s="1"/>
  <c r="D32" i="17" l="1"/>
  <c r="D34" i="17" s="1"/>
  <c r="C41" i="17"/>
  <c r="E32" i="17" l="1"/>
  <c r="E34" i="17" s="1"/>
  <c r="E41" i="17" s="1"/>
  <c r="D41" i="17"/>
</calcChain>
</file>

<file path=xl/sharedStrings.xml><?xml version="1.0" encoding="utf-8"?>
<sst xmlns="http://schemas.openxmlformats.org/spreadsheetml/2006/main" count="1082" uniqueCount="365">
  <si>
    <t>General Instructions for Completion of</t>
  </si>
  <si>
    <t>Public Disclosure of Proposed Collective Bargaining Agreements</t>
  </si>
  <si>
    <t>•</t>
  </si>
  <si>
    <r>
      <rPr>
        <sz val="12"/>
        <color theme="1"/>
        <rFont val="Times New Roman"/>
        <family val="1"/>
      </rPr>
      <t xml:space="preserve">Pursuant to GC 3540.2 (a), districts with qualified or negative certifications are </t>
    </r>
    <r>
      <rPr>
        <u/>
        <sz val="12"/>
        <color theme="1"/>
        <rFont val="Times New Roman"/>
        <family val="1"/>
      </rPr>
      <t>required</t>
    </r>
    <r>
      <rPr>
        <sz val="12"/>
        <color theme="1"/>
        <rFont val="Times New Roman"/>
        <family val="1"/>
      </rPr>
      <t xml:space="preserve"> to submit a disclosure. In addition, pursuant to GC 3540.2 (d) a school district shall provide the county superintendent of schools, upon request, with all relevant information to provide an understanding of the financial impact of any final collective bargaining agreement reached pursuant to GC Section 3543.2 and 3547.5. All proposed bargaining agreements, including zero compensation, freezes, rollbacks, furlough days, stipends, benefit modifications and re-openers, must be disclosed using the entire workbook.  </t>
    </r>
  </si>
  <si>
    <r>
      <rPr>
        <sz val="12"/>
        <color theme="1"/>
        <rFont val="Times New Roman"/>
        <family val="1"/>
      </rPr>
      <t xml:space="preserve">Please submit this form to the County Superintendent of Schools and make it available to the public for review </t>
    </r>
    <r>
      <rPr>
        <b/>
        <sz val="12"/>
        <color theme="1"/>
        <rFont val="Times New Roman"/>
        <family val="1"/>
      </rPr>
      <t>at least ten (10) working days prior</t>
    </r>
    <r>
      <rPr>
        <sz val="12"/>
        <color theme="1"/>
        <rFont val="Times New Roman"/>
        <family val="1"/>
      </rPr>
      <t xml:space="preserve"> to the date on which the Governing Board will take action on the proposed bargaining agreement.</t>
    </r>
  </si>
  <si>
    <t>Attach a copy of the proposed bargaining agreement to each disclosure form.</t>
  </si>
  <si>
    <t>A separate disclosure form should be completed for each bargaining unit.  If two or more units are settled concurrently, see the instructions at the bottom of the next page.</t>
  </si>
  <si>
    <t xml:space="preserve">Figures in the “Annual Cost Prior to Proposed Agreement” column on page 1 of the disclosure form should reflect the current fiscal year cost data before the agreement, even if the estimated salary changes were included in the adopted budget. </t>
  </si>
  <si>
    <t xml:space="preserve">In the “Year 1” column on page 1 of the disclosure form, show the incremental change resulting from the proposed agreement for the fiscal year in which the contract is first effective.  If the agreement includes a retroactive salary change for a prior year and the impact of the change is in the current fiscal year, show the total change of both the prior and current year in the "Year 1" column.  Only fill in the "Year 2" or "Year 3" columns if the proposed agreement is a multiyear contract with changes in years subsequent to the current year. </t>
  </si>
  <si>
    <t xml:space="preserve">To ensure full disclosure, such as for agreements where salary changes may not be effective for a full year, explain the terms of the agreement beginning on the top of page 2 of the disclosure form. </t>
  </si>
  <si>
    <t>Use Section G on pages 4a through 4c for the General Fund and the four columns designated to show “Latest Board-Approved Budget Before Settlement,” “Adjustments as a Result of Settlement,” “Other Revisions,” and “Total Revised Budget” for the fiscal year being settled.</t>
  </si>
  <si>
    <r>
      <rPr>
        <sz val="12"/>
        <color theme="1"/>
        <rFont val="Times New Roman"/>
        <family val="1"/>
      </rPr>
      <t xml:space="preserve">Pages 4d through 4h of Section G are to be used if the source of funding for an agreement includes funds </t>
    </r>
    <r>
      <rPr>
        <b/>
        <sz val="12"/>
        <color theme="1"/>
        <rFont val="Times New Roman"/>
        <family val="1"/>
      </rPr>
      <t>other than</t>
    </r>
    <r>
      <rPr>
        <sz val="12"/>
        <color theme="1"/>
        <rFont val="Times New Roman"/>
        <family val="1"/>
      </rPr>
      <t xml:space="preserve"> the General Fund.</t>
    </r>
  </si>
  <si>
    <r>
      <rPr>
        <sz val="12"/>
        <color theme="1"/>
        <rFont val="Times New Roman"/>
        <family val="1"/>
      </rPr>
      <t xml:space="preserve">Proposed agreements must be disclosed </t>
    </r>
    <r>
      <rPr>
        <b/>
        <sz val="12"/>
        <color theme="1"/>
        <rFont val="Times New Roman"/>
        <family val="1"/>
      </rPr>
      <t>any time a contract is reopened.</t>
    </r>
    <r>
      <rPr>
        <sz val="12"/>
        <color theme="1"/>
        <rFont val="Times New Roman"/>
        <family val="1"/>
      </rPr>
      <t xml:space="preserve">  This is especially true when multiyear agreements are formula-driven, as in the case when they are tied to projected cost-of-living adjustments in the subsequent years.  Once an actual percentage and dollar change is determined, </t>
    </r>
    <r>
      <rPr>
        <b/>
        <sz val="12"/>
        <color theme="1"/>
        <rFont val="Times New Roman"/>
        <family val="1"/>
      </rPr>
      <t>the resulting salary and benefit cost impact must be disclosed even though it may have been budgeted.</t>
    </r>
  </si>
  <si>
    <t>Section J on page 8 must be completed whenever any salary/benefit negotiations are settled, regardless of the represented bargaining unit or unrepresented employee group.</t>
  </si>
  <si>
    <t xml:space="preserve">Certification No. 1 (Section K on Page 9) must be signed by the District Superintendent and Chief Business Official (CBO) at the time of public disclosure.  "I hereby certify" or "I am unable to certify" must be checked by both signers. </t>
  </si>
  <si>
    <t>The Superintendent’s and CBO’s certifications are meant to be independent of one another.</t>
  </si>
  <si>
    <r>
      <rPr>
        <sz val="12"/>
        <color theme="1"/>
        <rFont val="Times New Roman"/>
        <family val="1"/>
      </rPr>
      <t xml:space="preserve">The certifications serve as additional information provided to the board regarding the affordability of the proposed agreement </t>
    </r>
    <r>
      <rPr>
        <b/>
        <sz val="12"/>
        <color theme="1"/>
        <rFont val="Times New Roman"/>
        <family val="1"/>
      </rPr>
      <t>before</t>
    </r>
    <r>
      <rPr>
        <sz val="12"/>
        <color theme="1"/>
        <rFont val="Times New Roman"/>
        <family val="1"/>
      </rPr>
      <t xml:space="preserve"> the board takes action on the agreement.</t>
    </r>
  </si>
  <si>
    <t>The certifications should be accompanied by:</t>
  </si>
  <si>
    <t>The fiscal planning assumptions that are used in making the certification.</t>
  </si>
  <si>
    <t xml:space="preserve">Any qualifying comments made by the Superintendent and/or CBO that speak to the agreement’s affordability within the context of the district’s entire budget. </t>
  </si>
  <si>
    <t xml:space="preserve">The absence of a certification signature or a check on the "I am unable to certify" line does not prevent a board from taking action on an agreement.  However, if a board approves an agreement missing a certification signature or with the "I am unable to certify" checked, it is still expected to adopt the budget revisions needed to pay for the agreement. </t>
  </si>
  <si>
    <t>Within 45 days of adopting a collective bargaining agreement, or prior to, or with its next interim report submission (or budget submission if the agreement is adopted after the submittal of the district's Second Interim Report), whichever comes first, any budget revisions to the school district's current year budget that are necessary to fulfill the terms of the agreement must be completed.  If a school district does not adopt all of the revisions to its budget needed in the current fiscal year to meet the costs of a collective bargaining agreement, the County Superintendent of Schools is required to issue a qualified or negative certification for the district’s next interim report (Education Code Section 42142).</t>
  </si>
  <si>
    <t>Any concerns regarding the affordability of the agreement in subsequent years should be listed on page 9a following the certification.</t>
  </si>
  <si>
    <t xml:space="preserve">The entire collective bargaining disclosure document, including multiyear projections, the Superintendent/CBO certifications and assumptions, and board actions needed in current and subsequent years, must be reviewed by the board prior to board action on the agreement. </t>
  </si>
  <si>
    <t>Certification No. 2 (Section L on Page 10) must be signed by the district Superintendent at the time of public disclosure and submitted with the completed disclosure forms to the County Office.</t>
  </si>
  <si>
    <t>After the Governing Board takes action on the proposed agreement, Certification No. 2 must be signed by the Board President or Clerk and re-submitted to the County Office.  In the event that a Governing Board modifies a proposed agreement as it was originally disclosed and takes action to approve the agreement, a revised disclosure should also be resubmitted with any revisions made to the agreement clearly indicated.</t>
  </si>
  <si>
    <t xml:space="preserve">The manner in which the public is made aware of the proposed agreement and its availability for public inspection and review is at the discretion of the district.  Districts may select any or a combination of various methods available for communicating to the public—i.e., notice in newspaper, posted notices, letters to parents, PTA newsletters, etc.  Notification, however, must include the public at large and should not be limited to district parents only. </t>
  </si>
  <si>
    <t>Multiple Bargaining Unit Agreements Settled Concurrently</t>
  </si>
  <si>
    <t>Complete pages 1 through 3 for each bargaining unit agreement.</t>
  </si>
  <si>
    <t>Create a new "combined" workbook:  On page 1, type the district name and "Combined" following name of bargaining unit.</t>
  </si>
  <si>
    <t>Skip to page 4 and complete the remainder of the workbook showing the impact of all agreements on the district's budget.</t>
  </si>
  <si>
    <t>Complete the combined workbook page 9 (Certification No.1) with Superintendent and CBO signatures.</t>
  </si>
  <si>
    <t>Attach pages 1 through 3 and copies of signed MOUs or Tentative Agreements for each bargaining unit.</t>
  </si>
  <si>
    <t>Submit to the County Office at least 10 working days prior to the Governing Board approval.</t>
  </si>
  <si>
    <t>Complete the combined workbook page 10 (Certification No. 2) following Board ratification.</t>
  </si>
  <si>
    <t>Submit Certification No. 2 to the County Office.</t>
  </si>
  <si>
    <t>Specific Instructions for Completion of</t>
  </si>
  <si>
    <t xml:space="preserve">Public Disclosure of Proposed Collective Bargaining Agreements </t>
  </si>
  <si>
    <t>Data can only be manually entered into yellow-highlighted cells of the workbook.  White cells are locked, and typically contain formulas that automatically calculate totals, variances, and percentages.</t>
  </si>
  <si>
    <t>Section A, Page 1:  Proposed Change in Compensation</t>
  </si>
  <si>
    <r>
      <rPr>
        <sz val="12"/>
        <color theme="1"/>
        <rFont val="Times New Roman"/>
        <family val="1"/>
      </rPr>
      <t xml:space="preserve">The total cost </t>
    </r>
    <r>
      <rPr>
        <b/>
        <i/>
        <sz val="12"/>
        <color theme="1"/>
        <rFont val="Times New Roman"/>
        <family val="1"/>
      </rPr>
      <t>for all funds</t>
    </r>
    <r>
      <rPr>
        <sz val="12"/>
        <color theme="1"/>
        <rFont val="Times New Roman"/>
        <family val="1"/>
      </rPr>
      <t xml:space="preserve">, not just the General Fund, is to be reported on page 1.  Data in Year 2 and 3 columns is necessary only for multiyear and overlapping fiscal-year agreements.  </t>
    </r>
  </si>
  <si>
    <t>Line 1</t>
  </si>
  <si>
    <r>
      <rPr>
        <b/>
        <sz val="12"/>
        <color theme="1"/>
        <rFont val="Times New Roman"/>
        <family val="1"/>
      </rPr>
      <t xml:space="preserve">Salary Schedule, including step and column - </t>
    </r>
    <r>
      <rPr>
        <sz val="12"/>
        <color theme="1"/>
        <rFont val="Times New Roman"/>
        <family val="1"/>
      </rPr>
      <t xml:space="preserve">Report only the cost of salaries, excluding statutory and health/welfare benefits. </t>
    </r>
  </si>
  <si>
    <r>
      <rPr>
        <b/>
        <sz val="12"/>
        <color theme="1"/>
        <rFont val="Times New Roman"/>
        <family val="1"/>
      </rPr>
      <t xml:space="preserve">Annual Cost Prior to Proposed Agreement - </t>
    </r>
    <r>
      <rPr>
        <sz val="12"/>
        <color theme="1"/>
        <rFont val="Times New Roman"/>
        <family val="1"/>
      </rPr>
      <t>Enter the total cost of salaries for the bargaining unit prior to the proposed agreement.</t>
    </r>
  </si>
  <si>
    <r>
      <rPr>
        <b/>
        <sz val="12"/>
        <color theme="1"/>
        <rFont val="Times New Roman"/>
        <family val="1"/>
      </rPr>
      <t>Year 1</t>
    </r>
    <r>
      <rPr>
        <sz val="12"/>
        <color theme="1"/>
        <rFont val="Times New Roman"/>
        <family val="1"/>
      </rPr>
      <t xml:space="preserve"> - Enter the amount of the proposed salary schedule change. </t>
    </r>
  </si>
  <si>
    <t>Line 2</t>
  </si>
  <si>
    <r>
      <rPr>
        <b/>
        <sz val="12"/>
        <color theme="1"/>
        <rFont val="Times New Roman"/>
        <family val="1"/>
      </rPr>
      <t xml:space="preserve">Other Compensation - </t>
    </r>
    <r>
      <rPr>
        <sz val="12"/>
        <color theme="1"/>
        <rFont val="Times New Roman"/>
        <family val="1"/>
      </rPr>
      <t>Report only the cost of salaries associated with the cost of other compensation, excluding statutory and health/welfare benefits.</t>
    </r>
  </si>
  <si>
    <r>
      <rPr>
        <b/>
        <sz val="12"/>
        <color theme="1"/>
        <rFont val="Times New Roman"/>
        <family val="1"/>
      </rPr>
      <t xml:space="preserve">Annual Cost Prior to Proposed Agreement - </t>
    </r>
    <r>
      <rPr>
        <sz val="12"/>
        <color theme="1"/>
        <rFont val="Times New Roman"/>
        <family val="1"/>
      </rPr>
      <t>Enter the total cost of other compensation for the bargaining unit prior to the proposed agreement.</t>
    </r>
  </si>
  <si>
    <r>
      <rPr>
        <b/>
        <sz val="12"/>
        <color theme="1"/>
        <rFont val="Times New Roman"/>
        <family val="1"/>
      </rPr>
      <t xml:space="preserve">Year 1 - </t>
    </r>
    <r>
      <rPr>
        <sz val="12"/>
        <color theme="1"/>
        <rFont val="Times New Roman"/>
        <family val="1"/>
      </rPr>
      <t>Enter the amount of the proposed change in other compensation.</t>
    </r>
  </si>
  <si>
    <r>
      <rPr>
        <b/>
        <sz val="12"/>
        <color theme="1"/>
        <rFont val="Times New Roman"/>
        <family val="1"/>
      </rPr>
      <t>Description</t>
    </r>
    <r>
      <rPr>
        <sz val="12"/>
        <color theme="1"/>
        <rFont val="Times New Roman"/>
        <family val="1"/>
      </rPr>
      <t xml:space="preserve"> - Indicate specific changes in other compensation for each affected year.  For example:  One percent off-schedule or $200/employee. </t>
    </r>
  </si>
  <si>
    <t>Line 3</t>
  </si>
  <si>
    <r>
      <rPr>
        <b/>
        <sz val="12"/>
        <color theme="1"/>
        <rFont val="Times New Roman"/>
        <family val="1"/>
      </rPr>
      <t xml:space="preserve">Statutory Benefits - </t>
    </r>
    <r>
      <rPr>
        <sz val="12"/>
        <color theme="1"/>
        <rFont val="Times New Roman"/>
        <family val="1"/>
      </rPr>
      <t xml:space="preserve">Report only the cost of statutory benefits, excluding salaries and health/welfare benefits. </t>
    </r>
  </si>
  <si>
    <r>
      <rPr>
        <b/>
        <sz val="12"/>
        <color theme="1"/>
        <rFont val="Times New Roman"/>
        <family val="1"/>
      </rPr>
      <t xml:space="preserve">Annual Cost Prior to Proposed Agreement - </t>
    </r>
    <r>
      <rPr>
        <sz val="12"/>
        <color theme="1"/>
        <rFont val="Times New Roman"/>
        <family val="1"/>
      </rPr>
      <t>Enter the total cost of statutory benefits of the bargaining unit prior to the proposed agreement.</t>
    </r>
  </si>
  <si>
    <r>
      <rPr>
        <b/>
        <sz val="12"/>
        <color theme="1"/>
        <rFont val="Times New Roman"/>
        <family val="1"/>
      </rPr>
      <t xml:space="preserve">Year 1 - </t>
    </r>
    <r>
      <rPr>
        <sz val="12"/>
        <color theme="1"/>
        <rFont val="Times New Roman"/>
        <family val="1"/>
      </rPr>
      <t xml:space="preserve">Enter the amount of the proposed change in statutory benefits resulting from changes in salaries reported on Lines 1 and 2. </t>
    </r>
  </si>
  <si>
    <t>Line 4</t>
  </si>
  <si>
    <r>
      <rPr>
        <b/>
        <sz val="12"/>
        <color theme="1"/>
        <rFont val="Times New Roman"/>
        <family val="1"/>
      </rPr>
      <t xml:space="preserve">Health/Welfare Plans - </t>
    </r>
    <r>
      <rPr>
        <sz val="12"/>
        <color theme="1"/>
        <rFont val="Times New Roman"/>
        <family val="1"/>
      </rPr>
      <t>Report only the cost of health/welfare benefits, excluding the cost  of salaries and statutory benefits.</t>
    </r>
  </si>
  <si>
    <r>
      <rPr>
        <b/>
        <sz val="12"/>
        <color theme="1"/>
        <rFont val="Times New Roman"/>
        <family val="1"/>
      </rPr>
      <t xml:space="preserve">Annual Cost Prior to Proposed Agreement - </t>
    </r>
    <r>
      <rPr>
        <sz val="12"/>
        <color theme="1"/>
        <rFont val="Times New Roman"/>
        <family val="1"/>
      </rPr>
      <t xml:space="preserve">Enter the total cost of health/welfare benefits of the bargaining unit prior to the proposed agreement. </t>
    </r>
  </si>
  <si>
    <r>
      <rPr>
        <b/>
        <sz val="12"/>
        <color theme="1"/>
        <rFont val="Times New Roman"/>
        <family val="1"/>
      </rPr>
      <t>Year 1</t>
    </r>
    <r>
      <rPr>
        <sz val="12"/>
        <color theme="1"/>
        <rFont val="Times New Roman"/>
        <family val="1"/>
      </rPr>
      <t xml:space="preserve"> - Enter the amount of the proposed change in health/welfare benefits for the affected bargaining unit. </t>
    </r>
  </si>
  <si>
    <t>Line 5</t>
  </si>
  <si>
    <r>
      <rPr>
        <b/>
        <sz val="12"/>
        <color theme="1"/>
        <rFont val="Times New Roman"/>
        <family val="1"/>
      </rPr>
      <t xml:space="preserve">Total Compensation - </t>
    </r>
    <r>
      <rPr>
        <sz val="12"/>
        <color theme="1"/>
        <rFont val="Times New Roman"/>
        <family val="1"/>
      </rPr>
      <t>Automatically calculated.</t>
    </r>
  </si>
  <si>
    <t>Line 6</t>
  </si>
  <si>
    <r>
      <rPr>
        <b/>
        <sz val="12"/>
        <color theme="1"/>
        <rFont val="Times New Roman"/>
        <family val="1"/>
      </rPr>
      <t>Total Number of Represented Employees</t>
    </r>
    <r>
      <rPr>
        <sz val="12"/>
        <color theme="1"/>
        <rFont val="Times New Roman"/>
        <family val="1"/>
      </rPr>
      <t xml:space="preserve"> - Enter the full-time equivalent (FTE) employees for the affected bargaining unit. </t>
    </r>
  </si>
  <si>
    <t>Line 7</t>
  </si>
  <si>
    <r>
      <rPr>
        <b/>
        <sz val="12"/>
        <color theme="1"/>
        <rFont val="Times New Roman"/>
        <family val="1"/>
      </rPr>
      <t xml:space="preserve">Total Compensation Average Cost per Employee - </t>
    </r>
    <r>
      <rPr>
        <sz val="12"/>
        <color theme="1"/>
        <rFont val="Times New Roman"/>
        <family val="1"/>
      </rPr>
      <t>Automatically calculated.</t>
    </r>
  </si>
  <si>
    <r>
      <rPr>
        <b/>
        <sz val="12"/>
        <color theme="1"/>
        <rFont val="Times New Roman"/>
        <family val="1"/>
      </rPr>
      <t xml:space="preserve">Section A (continued) through Section F, Pages 2 and 3:  </t>
    </r>
    <r>
      <rPr>
        <sz val="12"/>
        <color theme="1"/>
        <rFont val="Times New Roman"/>
        <family val="1"/>
      </rPr>
      <t xml:space="preserve">Answer bargaining unit-specific questions.  </t>
    </r>
  </si>
  <si>
    <t xml:space="preserve">Section G, Pages 4a through 4i:  Impact of Proposed Agreement on Current-Year Operating Budget for General,  </t>
  </si>
  <si>
    <t>Adult Education, Child Development, Cafeteria and Other Funds</t>
  </si>
  <si>
    <t xml:space="preserve">             •</t>
  </si>
  <si>
    <t>If other bargaining unit agreements are pending or recently settled, then Column 3 can be used to show the revisions necessary for the other units.  Column 4 should reflect the current budget, as adjusted for all agreements.</t>
  </si>
  <si>
    <t>Data entered on pages 4a and 4b, “Unrestricted” and “Restricted General Fund,” will automatically populate page 4c, “Combined General Fund,” as well as the first column (current year) of Section H, pages 5a and 5b.</t>
  </si>
  <si>
    <t xml:space="preserve">On Page 4i,  give explanations for entries recorded in Column 3, “Other Revisions,” on pages 4a through 4h. </t>
  </si>
  <si>
    <t>Section H, Pages 5a through 5c:  Impact of Proposed Agreement on Subsequent Years</t>
  </si>
  <si>
    <t>Unrestricted and Restricted General Fund data for subsequent fiscal years must be manually entered on pages 5a and 5b, respectively.  The combined General Fund totals are automatically calculated on page 5c.</t>
  </si>
  <si>
    <t>Section I, Pages 6 and 7:  Impact of Proposed Agreement on Unrestricted Reserves</t>
  </si>
  <si>
    <t>If "Other Adjustments" expenditure amounts were entered in the multiyear projection (pages 5a and 5b) for the two subsequent years , then an explanation must be provided on page 7, question 7.</t>
  </si>
  <si>
    <t>Enter data in the yellow-highlighted cells as appropriate.  Enter your district's reserve level requirement on line 1d.  Whether a district meets required reserve levels is automatically determined and displayed on page 6, line 3.  Any fiscal year with a “No” result in line 3 requires a response in line 4.</t>
  </si>
  <si>
    <t>Any total compensation variance requires an explanation on page 7, question 5.</t>
  </si>
  <si>
    <t>The causes of and plans to address deficit spending, especially for any deficit resulting from or increased by the agreement, must be addressed on page 7, question 6.</t>
  </si>
  <si>
    <t>Section J, Page 8:  Comparison of Proposed Change in Total Compensation to Change in LCFF Funding</t>
  </si>
  <si>
    <t>Enter data in yellow-highlighted cells as appropriate.  For the prior, current and subsequent years, use LCFF funding for that year (LACOE LCFF Calculation Worksheet  Line  H-4) divided by the Funded ADA.</t>
  </si>
  <si>
    <t>Section K, Pages 9 and 9a:  Certification No. 1</t>
  </si>
  <si>
    <t xml:space="preserve">Enter data in yellow-highlighted cells on page 9 as appropriate.  Once data is entered, the form should be printed, "I am able to certify" or "I am unable to certify" must be checked and signed by the district Superintendent and Chief Business Official.  Use page 9a to list the budget assumptions and address affordability in subsequent years.  Submit the signed certification and the completed Public Disclosure to the County Office.  </t>
  </si>
  <si>
    <t>Section K, Page 10:  Certification No. 2</t>
  </si>
  <si>
    <t xml:space="preserve">Enter data in yellow-highlighted cells on page 10 as appropriate.  Once data is entered, the form should be printed, signed and dated by the district Superintendent.  The completed disclosure is ready for posting and submission to the County Office.  After the the Governing Board meeting, the Board President or Clerk of the Board (district Superintendent) must sign and date Certification No. 2. and submit to the County Office.  </t>
  </si>
  <si>
    <t>PUBLIC DISCLOSURE OF PROPOSED COLLECTIVE BARGAINING AGREEMENT</t>
  </si>
  <si>
    <t>in accordance with AB 1200 (Chapter 1213/Statutes 1992), AB 2756 (Chapter 52/Statutes 2004), GC 3547.5</t>
  </si>
  <si>
    <t>Name of School District:</t>
  </si>
  <si>
    <t>Name of Bargaining Unit:</t>
  </si>
  <si>
    <t>Certificated, Classified, Other:</t>
  </si>
  <si>
    <t>The proposed agreement covers the period beginning:</t>
  </si>
  <si>
    <t>and ending:</t>
  </si>
  <si>
    <t>(date)</t>
  </si>
  <si>
    <t>The Governing Board will act upon this agreement on:</t>
  </si>
  <si>
    <t>Note:  This form, along with a copy of the proposed agreement, must be submitted to the County Office at least ten (10) working days prior to the date the Governing Board will take action.</t>
  </si>
  <si>
    <t>A.  Proposed Change in Compensation</t>
  </si>
  <si>
    <r>
      <rPr>
        <b/>
        <sz val="11"/>
        <color theme="1"/>
        <rFont val="Times New Roman"/>
        <family val="1"/>
      </rPr>
      <t xml:space="preserve">Fiscal Impact of Proposed Agreement                                             </t>
    </r>
    <r>
      <rPr>
        <sz val="9"/>
        <color theme="1"/>
        <rFont val="Times New Roman"/>
        <family val="1"/>
      </rPr>
      <t>(Complete Years 2 and 3 for multiyear and overlapping agreements only)</t>
    </r>
  </si>
  <si>
    <t>Bargaining Unit Compensation</t>
  </si>
  <si>
    <t>Fiscal Impact of Proposed Agreement</t>
  </si>
  <si>
    <t>All Funds - Combined</t>
  </si>
  <si>
    <t>Annual Cost Prior to Proposed Settlement</t>
  </si>
  <si>
    <t>Year 1            Increase/(Decrease)</t>
  </si>
  <si>
    <t>Year 2            Increase/(Decrease)</t>
  </si>
  <si>
    <t>Year 3            Increase/(Decrease)</t>
  </si>
  <si>
    <t>2023-24</t>
  </si>
  <si>
    <t>1.</t>
  </si>
  <si>
    <r>
      <rPr>
        <b/>
        <sz val="10"/>
        <color theme="1"/>
        <rFont val="Times New Roman"/>
        <family val="1"/>
      </rPr>
      <t>Salary Schedule</t>
    </r>
    <r>
      <rPr>
        <sz val="10"/>
        <color theme="1"/>
        <rFont val="Times New Roman"/>
        <family val="1"/>
      </rPr>
      <t xml:space="preserve"> </t>
    </r>
  </si>
  <si>
    <t>Including Step and Column</t>
  </si>
  <si>
    <t>2.</t>
  </si>
  <si>
    <r>
      <rPr>
        <b/>
        <sz val="10"/>
        <color theme="1"/>
        <rFont val="Times New Roman"/>
        <family val="1"/>
      </rPr>
      <t>Other Compensation</t>
    </r>
    <r>
      <rPr>
        <sz val="10"/>
        <color theme="1"/>
        <rFont val="Times New Roman"/>
        <family val="1"/>
      </rPr>
      <t xml:space="preserve"> </t>
    </r>
  </si>
  <si>
    <t>Stipends, Bonuses, Longevity, Overtime, Differential, Callback or Standby Pay, etc.</t>
  </si>
  <si>
    <t xml:space="preserve">Description of Other Compensation    </t>
  </si>
  <si>
    <t>3.</t>
  </si>
  <si>
    <r>
      <rPr>
        <b/>
        <sz val="10"/>
        <color theme="1"/>
        <rFont val="Times New Roman"/>
        <family val="1"/>
      </rPr>
      <t xml:space="preserve">Statutory Benefits - </t>
    </r>
    <r>
      <rPr>
        <sz val="10"/>
        <color theme="1"/>
        <rFont val="Times New Roman"/>
        <family val="1"/>
      </rPr>
      <t>STRS, PERS, FICA, WC, UI, Medicare, etc.</t>
    </r>
  </si>
  <si>
    <t>4.</t>
  </si>
  <si>
    <r>
      <rPr>
        <b/>
        <sz val="10"/>
        <color theme="1"/>
        <rFont val="Times New Roman"/>
        <family val="1"/>
      </rPr>
      <t>Health/Welfare Plans</t>
    </r>
    <r>
      <rPr>
        <sz val="10"/>
        <color theme="1"/>
        <rFont val="Times New Roman"/>
        <family val="1"/>
      </rPr>
      <t xml:space="preserve"> </t>
    </r>
  </si>
  <si>
    <t>5.</t>
  </si>
  <si>
    <r>
      <rPr>
        <b/>
        <sz val="10"/>
        <color theme="1"/>
        <rFont val="Times New Roman"/>
        <family val="1"/>
      </rPr>
      <t xml:space="preserve">Total Bargaining Unit Compensation                                   </t>
    </r>
    <r>
      <rPr>
        <sz val="10"/>
        <color theme="1"/>
        <rFont val="Times New Roman"/>
        <family val="1"/>
      </rPr>
      <t>Add Items 1 through 4 to equal 5</t>
    </r>
  </si>
  <si>
    <t>6.</t>
  </si>
  <si>
    <r>
      <rPr>
        <b/>
        <sz val="10"/>
        <color theme="1"/>
        <rFont val="Times New Roman"/>
        <family val="1"/>
      </rPr>
      <t xml:space="preserve">Total Number of Bargaining Unit Employees </t>
    </r>
    <r>
      <rPr>
        <sz val="10"/>
        <color theme="1"/>
        <rFont val="Times New Roman"/>
        <family val="1"/>
      </rPr>
      <t>(Use FTEs if appropriate)</t>
    </r>
  </si>
  <si>
    <t>7.</t>
  </si>
  <si>
    <r>
      <rPr>
        <b/>
        <sz val="10"/>
        <color theme="1"/>
        <rFont val="Times New Roman"/>
        <family val="1"/>
      </rPr>
      <t xml:space="preserve">Total Compensation </t>
    </r>
    <r>
      <rPr>
        <b/>
        <u/>
        <sz val="10"/>
        <color theme="1"/>
        <rFont val="Times New Roman"/>
        <family val="1"/>
      </rPr>
      <t>Average</t>
    </r>
    <r>
      <rPr>
        <b/>
        <sz val="10"/>
        <color theme="1"/>
        <rFont val="Times New Roman"/>
        <family val="1"/>
      </rPr>
      <t xml:space="preserve"> Cost per Bargaining Unit Employee </t>
    </r>
  </si>
  <si>
    <t>2013-14</t>
  </si>
  <si>
    <t>2014-15</t>
  </si>
  <si>
    <t>2015-16</t>
  </si>
  <si>
    <t>2016-17</t>
  </si>
  <si>
    <t>2017-18</t>
  </si>
  <si>
    <t>2018-19</t>
  </si>
  <si>
    <t>2019-20</t>
  </si>
  <si>
    <t>2020-21</t>
  </si>
  <si>
    <t>2021-22</t>
  </si>
  <si>
    <t>2022-23</t>
  </si>
  <si>
    <t>2024-25</t>
  </si>
  <si>
    <t>2025-26</t>
  </si>
  <si>
    <t>2026-27</t>
  </si>
  <si>
    <t>2027-28</t>
  </si>
  <si>
    <t>2028-29</t>
  </si>
  <si>
    <t>2030-31</t>
  </si>
  <si>
    <t>2029-30</t>
  </si>
  <si>
    <t>2031-32</t>
  </si>
  <si>
    <t xml:space="preserve"> 8.  What was the negotiated percentage change?  For example, if the change in "Year 1" was for less than a full </t>
  </si>
  <si>
    <t xml:space="preserve">       year, what is the annualized percentage of that change for "Year 1"?</t>
  </si>
  <si>
    <t>9.  Were any additional steps, columns, or ranges added to the salary schedules?  (If yes, please explain.)</t>
  </si>
  <si>
    <t>10.  Please include comments and explanations as necessary.  (If more room is necessary, please attach an</t>
  </si>
  <si>
    <t xml:space="preserve">       additional sheet.)</t>
  </si>
  <si>
    <t xml:space="preserve">11.  Does this bargaining unit have a negotiated cap for Health and Welfare </t>
  </si>
  <si>
    <t>Yes</t>
  </si>
  <si>
    <t>No</t>
  </si>
  <si>
    <t xml:space="preserve">       benefits?</t>
  </si>
  <si>
    <t xml:space="preserve">       If yes, please describe the cap amount.</t>
  </si>
  <si>
    <r>
      <rPr>
        <b/>
        <sz val="12"/>
        <color theme="1"/>
        <rFont val="Times New Roman"/>
        <family val="1"/>
      </rPr>
      <t xml:space="preserve">Proposed negotiated changes in noncompensation items </t>
    </r>
    <r>
      <rPr>
        <sz val="12"/>
        <color theme="1"/>
        <rFont val="Times New Roman"/>
        <family val="1"/>
      </rPr>
      <t>(i.e., class size adjustments, staff development days, teacher prep time, classified staffing ratios, etc.)</t>
    </r>
  </si>
  <si>
    <r>
      <rPr>
        <b/>
        <sz val="12"/>
        <color theme="1"/>
        <rFont val="Times New Roman"/>
        <family val="1"/>
      </rPr>
      <t xml:space="preserve">What are the specific impacts (positive or negative) on instructional and support programs to accommodate the settlement? </t>
    </r>
    <r>
      <rPr>
        <sz val="12"/>
        <color theme="1"/>
        <rFont val="Times New Roman"/>
        <family val="1"/>
      </rPr>
      <t xml:space="preserve"> Include the impact of changes such as staff reductions or increases, program reductions or increases, elimination or expansion of other services or programs (i.e., counselors, librarians, custodial staff, etc.)</t>
    </r>
  </si>
  <si>
    <t>What contingency language is included in the proposed agreement (e.g., reopeners, etc.)?</t>
  </si>
  <si>
    <t>E.</t>
  </si>
  <si>
    <t>Identify other major provisions that do not directly affect the district's costs, such as binding arbitrations, grievance procedures, etc.</t>
  </si>
  <si>
    <t>F.</t>
  </si>
  <si>
    <t>Source of Funding for Proposed Agreement:</t>
  </si>
  <si>
    <t>1.  Current Year</t>
  </si>
  <si>
    <t xml:space="preserve">2.  If this is a single year agreement, how will the ongoing cost of the proposed agreement be funded in </t>
  </si>
  <si>
    <t xml:space="preserve">     subsequent years?</t>
  </si>
  <si>
    <t>3.  If this is a multiyear agreement, what is the source of funding, including assumptions used, to fund these</t>
  </si>
  <si>
    <r>
      <rPr>
        <b/>
        <sz val="12"/>
        <color theme="1"/>
        <rFont val="Times New Roman"/>
        <family val="1"/>
      </rPr>
      <t xml:space="preserve">     </t>
    </r>
    <r>
      <rPr>
        <sz val="12"/>
        <color theme="1"/>
        <rFont val="Times New Roman"/>
        <family val="1"/>
      </rPr>
      <t>obligations in subsequent years?  (Remember to include compounding effects in meeting obligations.)</t>
    </r>
  </si>
  <si>
    <t>G.  IMPACT OF PROPOSED AGREEMENT ON CURRENT YEAR OPERATING BUDGET</t>
  </si>
  <si>
    <t xml:space="preserve">Section G, Pages 4a through 4i:  Impact of Proposed Agreement on Current-Year Operating Budget for </t>
  </si>
  <si>
    <t>General, Adult Education, Child Development, Cafeteria and Other Funds</t>
  </si>
  <si>
    <t>Unrestricted General Fund</t>
  </si>
  <si>
    <t>Bargaining Unit:</t>
  </si>
  <si>
    <t>Column 1</t>
  </si>
  <si>
    <t>Column 2</t>
  </si>
  <si>
    <t>Column 3</t>
  </si>
  <si>
    <t>Column 4</t>
  </si>
  <si>
    <t>Object Code</t>
  </si>
  <si>
    <t xml:space="preserve">Latest Board-Approved Budget Before Settlement  (As of ---------) </t>
  </si>
  <si>
    <t>Adjustments as a Result of Settlement (compensation)</t>
  </si>
  <si>
    <t>Other Revisions (agreement support and/or other unit agreement)       Explain on Page 4i</t>
  </si>
  <si>
    <t xml:space="preserve">Total Revised   Budget          (Columns 1+2+3) </t>
  </si>
  <si>
    <t>REVENUES</t>
  </si>
  <si>
    <t xml:space="preserve">     LCFF Revenue</t>
  </si>
  <si>
    <t>8010-8099</t>
  </si>
  <si>
    <t xml:space="preserve">     Federal Revenue</t>
  </si>
  <si>
    <t>8100-8299</t>
  </si>
  <si>
    <t xml:space="preserve">     Other State Revenue</t>
  </si>
  <si>
    <t>8300-8599</t>
  </si>
  <si>
    <t xml:space="preserve">     Other Local Revenue</t>
  </si>
  <si>
    <t>8600-8799</t>
  </si>
  <si>
    <t>TOTAL REVENUES</t>
  </si>
  <si>
    <t>EXPENDITURES</t>
  </si>
  <si>
    <t xml:space="preserve">     Certificated Salaries </t>
  </si>
  <si>
    <t>1000-1999</t>
  </si>
  <si>
    <t xml:space="preserve">     Classified Salaries</t>
  </si>
  <si>
    <t>2000-2999</t>
  </si>
  <si>
    <t xml:space="preserve">     Employee Benefits</t>
  </si>
  <si>
    <t>3000-3999</t>
  </si>
  <si>
    <t xml:space="preserve">     Books and Supplies</t>
  </si>
  <si>
    <t>4000-4999</t>
  </si>
  <si>
    <t xml:space="preserve">     Services, Other Operating Expenses</t>
  </si>
  <si>
    <t>5000-5999</t>
  </si>
  <si>
    <t xml:space="preserve">     Capital Outlay</t>
  </si>
  <si>
    <t>6000-6999</t>
  </si>
  <si>
    <t xml:space="preserve">     Other Outgo</t>
  </si>
  <si>
    <t>7100-7299  7400-7499</t>
  </si>
  <si>
    <t xml:space="preserve">     Indirect/Direct Support Costs</t>
  </si>
  <si>
    <t>7300-7399</t>
  </si>
  <si>
    <t>TOTAL EXPENDITURES</t>
  </si>
  <si>
    <t>OTHER FINANCING SOURCES/USES</t>
  </si>
  <si>
    <t xml:space="preserve">     Transfers In and Other Sources</t>
  </si>
  <si>
    <t>8900-8979</t>
  </si>
  <si>
    <t xml:space="preserve">     Transfers Out and Other Uses</t>
  </si>
  <si>
    <t>7600-7699</t>
  </si>
  <si>
    <t xml:space="preserve">     Contributions</t>
  </si>
  <si>
    <t>8980-8999</t>
  </si>
  <si>
    <t>OPERATING SURPLUS (DEFICIT)*</t>
  </si>
  <si>
    <t xml:space="preserve">BEGINNING FUND BALANCE </t>
  </si>
  <si>
    <t xml:space="preserve">    Prior-Year Adjustments/Restatements</t>
  </si>
  <si>
    <t>9793/9795</t>
  </si>
  <si>
    <t xml:space="preserve">ENDING FUND BALANCE </t>
  </si>
  <si>
    <t>COMPONENTS OF ENDING BALANCE:</t>
  </si>
  <si>
    <t xml:space="preserve">     Nonspendable Amounts</t>
  </si>
  <si>
    <t>9711-9719</t>
  </si>
  <si>
    <t xml:space="preserve">     Restricted Amounts</t>
  </si>
  <si>
    <t xml:space="preserve">     Committed Amounts</t>
  </si>
  <si>
    <t>9750-9760</t>
  </si>
  <si>
    <t xml:space="preserve">     Assigned Amounts</t>
  </si>
  <si>
    <t xml:space="preserve">     Reserve for Economic Uncertainties</t>
  </si>
  <si>
    <t xml:space="preserve">     Unassigned/Unappropriated Amount</t>
  </si>
  <si>
    <t>*Net Increase (Decrease) in Fund Balance</t>
  </si>
  <si>
    <t>NOTE:  9790 amounts in Columns 1 and 4 must be positive</t>
  </si>
  <si>
    <t>Restricted General Fund</t>
  </si>
  <si>
    <t>Combined General Fund</t>
  </si>
  <si>
    <t xml:space="preserve">     Certificated Salaries</t>
  </si>
  <si>
    <t xml:space="preserve">     Transfer In and Other Sources</t>
  </si>
  <si>
    <t>NOTE: 9790 amounts in Columns 1 and 4 must be positive</t>
  </si>
  <si>
    <t>Fund 11 - Adult Education Fund</t>
  </si>
  <si>
    <t>Latest Board-Approved Budget Before Settlement (As of ________)</t>
  </si>
  <si>
    <t>Fund 12 - Child Development Fund</t>
  </si>
  <si>
    <t>Fund 13/61 - Cafeteria Fund</t>
  </si>
  <si>
    <t>Enter Fund:</t>
  </si>
  <si>
    <t xml:space="preserve">     Other Local Revenues</t>
  </si>
  <si>
    <t>Explanations for Column 3 "Other Revisions" entered on Pages 4a through 4h:</t>
  </si>
  <si>
    <t>Section G, Pages 4a through 4i:  Impact of Proposed Agreement on Current-Year Operating Budget for</t>
  </si>
  <si>
    <t>Page 4a: Unrestricted General Fund</t>
  </si>
  <si>
    <t>Amount</t>
  </si>
  <si>
    <t>Explanation</t>
  </si>
  <si>
    <t>Revenues</t>
  </si>
  <si>
    <t>Expenditures</t>
  </si>
  <si>
    <t>Other Financing Sources/Uses</t>
  </si>
  <si>
    <t>Page 4b: Restricted General Fund</t>
  </si>
  <si>
    <t>Page 4d: Fund 11 - Adult Education Fund</t>
  </si>
  <si>
    <t>Page 4e: Fund 12 - Child Development Fund</t>
  </si>
  <si>
    <t>Page 4f: Fund 13/61 - Cafeteria Fund</t>
  </si>
  <si>
    <t>Page 4g:  Other</t>
  </si>
  <si>
    <t>Page 4h:  Other</t>
  </si>
  <si>
    <t>Additional Comments:</t>
  </si>
  <si>
    <t>H.  IMPACT OF PROPOSED AGREEMENT ON SUBSEQUENT YEARS</t>
  </si>
  <si>
    <t>Unrestricted General Fund MYP</t>
  </si>
  <si>
    <t xml:space="preserve">Total Revised Budget After Settlement </t>
  </si>
  <si>
    <t>First Subsequent Year After Settlement</t>
  </si>
  <si>
    <t>Second Subsequent Year After Settlement</t>
  </si>
  <si>
    <t xml:space="preserve">     Other Adjustments</t>
  </si>
  <si>
    <t xml:space="preserve">NOTE: 9790 amounts must be positive </t>
  </si>
  <si>
    <t>Restricted General Fund MYP</t>
  </si>
  <si>
    <t xml:space="preserve">     Indirect/Dirrect Support Costs</t>
  </si>
  <si>
    <t>Combined General Fund MYP</t>
  </si>
  <si>
    <t>I.  IMPACT OF PROPOSED AGREEMENT ON UNRESTRICTED RESERVES</t>
  </si>
  <si>
    <t>Section I, Pages 6 and 7: Impact of Proposed Agreement on Unrestricted Reserves</t>
  </si>
  <si>
    <t>State Reserve Standard</t>
  </si>
  <si>
    <t>a.</t>
  </si>
  <si>
    <t>Total Expenditures, Transfers Out, and Uses (Including Cost of Proposed Agreement)</t>
  </si>
  <si>
    <t>b.</t>
  </si>
  <si>
    <t>Less:  Special Education Pass-Through Funds</t>
  </si>
  <si>
    <t>c.</t>
  </si>
  <si>
    <t>Net Expenditures, Transfers Out, and Uses</t>
  </si>
  <si>
    <t>d.</t>
  </si>
  <si>
    <r>
      <rPr>
        <sz val="11"/>
        <color theme="1"/>
        <rFont val="Times New Roman"/>
        <family val="1"/>
      </rPr>
      <t xml:space="preserve">State Standard Minimum Reserve Percentage for this District                      </t>
    </r>
    <r>
      <rPr>
        <b/>
        <sz val="11"/>
        <color theme="1"/>
        <rFont val="Times New Roman"/>
        <family val="1"/>
      </rPr>
      <t xml:space="preserve">Enter percentage </t>
    </r>
  </si>
  <si>
    <t>e.</t>
  </si>
  <si>
    <t>State Standard Minimum Reserve Amount for this District (For districts with less than 1,001 ADA, this is the greater of Line a, times Line b, or the minimum amount specified in the current year Criteria and Standards)</t>
  </si>
  <si>
    <t>Budgeted Unrestricted Reserve (After Impact of Proposed Agreement)</t>
  </si>
  <si>
    <t>General Fund Budgeted Unrestricted       Designated for Economic Uncertainties (9789)</t>
  </si>
  <si>
    <t>General Fund Budgeted Unrestricted Unassigned/Unappropriated Amount (9790)</t>
  </si>
  <si>
    <t>Special Reserve Fund (Fund 17) Budgeted Designated for Economic Uncertainties (9789)</t>
  </si>
  <si>
    <t>Special Reserve Fund (Fund 17) Budgeted Unassigned/Unappropriated Amount (9790)</t>
  </si>
  <si>
    <t>Total Available Reserves</t>
  </si>
  <si>
    <t>f.</t>
  </si>
  <si>
    <t>Reserve for Economic Uncertainties Percentage</t>
  </si>
  <si>
    <t>Do unrestricted reserves meet the state minimum reserve amount?</t>
  </si>
  <si>
    <t xml:space="preserve">Yes   </t>
  </si>
  <si>
    <t xml:space="preserve">No   </t>
  </si>
  <si>
    <t>If no, how do you plan to restore your reserves?</t>
  </si>
  <si>
    <t xml:space="preserve">Does the Total Compensation Increase/(Decrease) on Page 1, Section A, #5 agree with the Total Increase/(Decrease) for all funds as a result of the settlement(s)?  Please explain any variance. </t>
  </si>
  <si>
    <t>Total Compensation Increase/(Decrease) on Page 1, Section A, #5</t>
  </si>
  <si>
    <t>General Fund balance Increase/(Decrease), Page 4c, Column 2</t>
  </si>
  <si>
    <t>Adult Education Fund balance Increase/(Decrease), Page 4d, Column 2</t>
  </si>
  <si>
    <t>Child Development Fund balance Increase/(Decrease), Page 4e, Column 2</t>
  </si>
  <si>
    <t>Cafeteria Fund balance Increase/(Decrease), Page 4f, Column 2</t>
  </si>
  <si>
    <t>Other Fund balance Increase/(Decrease), Page 4g, Column 2</t>
  </si>
  <si>
    <t>Other Fund balance Increase/(Decrease), Page 4h, Column 2</t>
  </si>
  <si>
    <t>Total all fund balances Increase/(Decrease) as a result of the settlement(s)</t>
  </si>
  <si>
    <t>Variance</t>
  </si>
  <si>
    <t>Variance Explanation:</t>
  </si>
  <si>
    <t>Will this agreement create or increase deficit financing in the current or subsequent years?</t>
  </si>
  <si>
    <t>"Deficit Financing" is defined to exist when a fund's expenditures and other financing uses exceed its revenues and other financing sources in a given year.  If a deficit is shown below, provide an explanation and any deficit reduction plan, as necessary.</t>
  </si>
  <si>
    <t>General Fund Combined</t>
  </si>
  <si>
    <t>Surplus/ (Deficit)</t>
  </si>
  <si>
    <t>(Deficit) %</t>
  </si>
  <si>
    <t>Deficit primarily due to:</t>
  </si>
  <si>
    <t>Current FY Surplus/(Deficit) before settlement(s)?</t>
  </si>
  <si>
    <t>Current FY Surplus/(Deficit) after settlement(s)?</t>
  </si>
  <si>
    <t>1st Subsequent FY Surplus/(Deficit) after settlement(s)?</t>
  </si>
  <si>
    <t>2nd Subsequent FY Surplus/(Deficit) after settlement(s)?</t>
  </si>
  <si>
    <t>Deficit Reduction Plan (as necessary):</t>
  </si>
  <si>
    <t xml:space="preserve">Were "Other Adjustments" amount(s) entered in the multiyear projections (pages 5a and 5b) for 1st and 2nd Subsequent FY? </t>
  </si>
  <si>
    <t xml:space="preserve">"Other Adjustments" could indicate that a budget reduction plan was/is being developed to address deficit spending, and to rebuild reserves.  Any amount shown below must have an explanation.  If additional space is needed, attach a separate sheet, or use page 9a.  </t>
  </si>
  <si>
    <t>MYP</t>
  </si>
  <si>
    <t>"Other Adjustments" Explanation</t>
  </si>
  <si>
    <t>1st Subsequent FY Unrestricted, Page 5a</t>
  </si>
  <si>
    <t>1st Subsequent FY Restricted, Page 5b</t>
  </si>
  <si>
    <t>2nd Subsequent FY Unrestricted, Page 5a</t>
  </si>
  <si>
    <t>2nd Subsequent FY Restricted, Page 5b</t>
  </si>
  <si>
    <t>J.  COMPARISON OF PROPOSED CHANGE IN TOTAL COMPENSATION TO CHANGE IN LCFF FUNDING FOR THE NEGOTIATED PERIOD</t>
  </si>
  <si>
    <t>Comparison of Proposed Change in Total Compensation to Change in LCFF Funding</t>
  </si>
  <si>
    <t>The purpose of this form is to determine if the district has entered into bargaining agreements that would result in salary increases that are expected to exceed the projected increase in LCFF funding.</t>
  </si>
  <si>
    <t>(fill out columns for which there is an agreement)</t>
  </si>
  <si>
    <t>Prior Year</t>
  </si>
  <si>
    <t xml:space="preserve">LCFF Funding per ADA                                                                 </t>
  </si>
  <si>
    <t>Amount Change from Prior Year Funding per ADA</t>
  </si>
  <si>
    <t>Percentage Change from Prior Year Funding per ADA</t>
  </si>
  <si>
    <t>Total Compensation Amount Change (from Page 1, Section A, Line 5)</t>
  </si>
  <si>
    <t>Total Compensation Percentage Change (from Page 1, Section A, Line 5)</t>
  </si>
  <si>
    <t xml:space="preserve">Proposed agreement is within/exceeds change in LCFF Funding (f vs. e)  </t>
  </si>
  <si>
    <t>K.</t>
  </si>
  <si>
    <t>CERTIFICATION NO. 1:  CERTIFICATION OF THE DISTRICT'S ABILITY TO MEET THE COSTS OF THE COLLECTIVE BARGAINING AGREEMENT</t>
  </si>
  <si>
    <t>This certification page must be signed by the district's  Superintendent and Chief Business Official at the time of public disclosure and is intended to assist the district's  Governing Board in determining whether the district can meet the costs incurred under the tentative Collective Bargaining Agreement in the current and subsequent years.  The absence of a certification signature or if "I am unable to certify" is checked should serve as a "red flag" to the district's Governing Board.</t>
  </si>
  <si>
    <t>In accordance with the requirements of Government Code Sections 3540.2 and 3547.5, the Superintendent and Chief Business Official of the ______________________________________________________ District, hereby certify that the District can meet the costs incurred under this Collective Bargaining Agreement during the term of the agreement from ____________________ to ____________________.</t>
  </si>
  <si>
    <t>Board Actions</t>
  </si>
  <si>
    <t>The board actions necessary to meet the cost of the agreement in each year of its term are as follows:</t>
  </si>
  <si>
    <t>Current Year</t>
  </si>
  <si>
    <t>Budget Adjustment Categories:</t>
  </si>
  <si>
    <t xml:space="preserve">  Budget Adjustment  Increase/(Decrease)</t>
  </si>
  <si>
    <t>Revenues/Other Financing Sources</t>
  </si>
  <si>
    <t>Expenditures/Other Financing Uses</t>
  </si>
  <si>
    <t>Ending Balance(s) Increase/(Decrease)</t>
  </si>
  <si>
    <t>Subsequent Years</t>
  </si>
  <si>
    <t>Budget Revisions</t>
  </si>
  <si>
    <t>If the district does not adopt and submit within 45 days all of the revisions to its budget needed in the current year to meet the costs of the agreement at the time of the approval of the proposed collective bargaining agreement, the county superintendent of schools is required to issue a qualified or negative certification for the district on its next interim report.</t>
  </si>
  <si>
    <t>Assumptions</t>
  </si>
  <si>
    <t>See attached page for a list of the assumptions upon which this certification is based.</t>
  </si>
  <si>
    <t>Certifications</t>
  </si>
  <si>
    <r>
      <rPr>
        <b/>
        <sz val="11"/>
        <color theme="1"/>
        <rFont val="Times New Roman"/>
        <family val="1"/>
      </rPr>
      <t xml:space="preserve">____ </t>
    </r>
    <r>
      <rPr>
        <sz val="11"/>
        <color theme="1"/>
        <rFont val="Times New Roman"/>
        <family val="1"/>
      </rPr>
      <t>I hereby certify               ____ I am unable to certify</t>
    </r>
  </si>
  <si>
    <t>District Superintendent</t>
  </si>
  <si>
    <t>Date</t>
  </si>
  <si>
    <t>(Signature)</t>
  </si>
  <si>
    <r>
      <rPr>
        <b/>
        <sz val="11"/>
        <color theme="1"/>
        <rFont val="Times New Roman"/>
        <family val="1"/>
      </rPr>
      <t xml:space="preserve">____ </t>
    </r>
    <r>
      <rPr>
        <sz val="11"/>
        <color theme="1"/>
        <rFont val="Times New Roman"/>
        <family val="1"/>
      </rPr>
      <t>I hereby certify               ____ I am unable to certify</t>
    </r>
  </si>
  <si>
    <t>Chief Business Official</t>
  </si>
  <si>
    <r>
      <rPr>
        <b/>
        <sz val="11"/>
        <color theme="1"/>
        <rFont val="Times New Roman"/>
        <family val="1"/>
      </rPr>
      <t xml:space="preserve">Special Note: </t>
    </r>
    <r>
      <rPr>
        <sz val="11"/>
        <color theme="1"/>
        <rFont val="Times New Roman"/>
        <family val="1"/>
      </rPr>
      <t>The Santa Barbara County Education Office may request additional information, as necessary, to review the district's compliance with requirements.</t>
    </r>
  </si>
  <si>
    <r>
      <rPr>
        <b/>
        <sz val="12"/>
        <color theme="1"/>
        <rFont val="Times New Roman"/>
        <family val="1"/>
      </rPr>
      <t xml:space="preserve">Assumptions and Explanations </t>
    </r>
    <r>
      <rPr>
        <sz val="12"/>
        <color theme="1"/>
        <rFont val="Times New Roman"/>
        <family val="1"/>
      </rPr>
      <t>(enter or attach documentation)</t>
    </r>
  </si>
  <si>
    <t>The assumptions upon which this certification is made are as follows:</t>
  </si>
  <si>
    <t>Concerns regarding affordability of agreement in subsequent years (if any):</t>
  </si>
  <si>
    <t>L.  CERTIFICATION NO. 2</t>
  </si>
  <si>
    <t>The disclosure document must be signed by the district Superintendent at the time of public disclosure and by the President or Clerk of the Governing Board at the time of formal board action on the proposed agreement.</t>
  </si>
  <si>
    <t>The information provided in this document summarizes the financial implications of the proposed agreement and is submitted to the Governing Board for public disclosure of the major provisions of the agreement (as provided in the "Public Disclosure of Proposed Collective Bargaining Agreement") in accordance with the requirements of AB 1200 and Government Code Sections 3540.2(a) and 3547.5.</t>
  </si>
  <si>
    <t>District Name</t>
  </si>
  <si>
    <t>Contact Person</t>
  </si>
  <si>
    <t>Phone</t>
  </si>
  <si>
    <t>After public disclosure of the major provisions contained in this summary, the Governing Board at its meeting on ____________________________________, took action to approve the proposed agreement with the _____________________________________________________________________ Bargaining Unit(s).</t>
  </si>
  <si>
    <t>President (or Clerk), Governing Board</t>
  </si>
  <si>
    <r>
      <rPr>
        <b/>
        <sz val="12"/>
        <color theme="1"/>
        <rFont val="Times New Roman"/>
        <family val="1"/>
      </rPr>
      <t>Special Note:</t>
    </r>
    <r>
      <rPr>
        <sz val="12"/>
        <color theme="1"/>
        <rFont val="Times New Roman"/>
        <family val="1"/>
      </rPr>
      <t xml:space="preserve"> The Santa Barbara County Education Office may request additional information, as necessary, to review the district's compliance with requirements.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</si>
</sst>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2" formatCode="_(&quot;$&quot;* #,##0_);_(&quot;$&quot;* \(#,##0\);_(&quot;$&quot;* &quot;-&quot;_);_(@_)"/>
    <numFmt numFmtId="44" formatCode="_(&quot;$&quot;* #,##0.00_);_(&quot;$&quot;* \(#,##0.00\);_(&quot;$&quot;* &quot;-&quot;??_);_(@_)"/>
    <numFmt numFmtId="43" formatCode="_(* #,##0.00_);_(* \(#,##0.00\);_(* &quot;-&quot;??_);_(@_)"/>
    <numFmt numFmtId="164" formatCode="[$-409]mmmm\ d\,\ yyyy"/>
    <numFmt numFmtId="165" formatCode="0000\-00"/>
    <numFmt numFmtId="166" formatCode="_(&quot;$&quot;* #,##0_);_(&quot;$&quot;* \(#,##0\);_(&quot;$&quot;* &quot;-&quot;??_);_(@_)"/>
    <numFmt numFmtId="167" formatCode="#,##0.0%;[Red]\(#,##0.0%\)"/>
    <numFmt numFmtId="168" formatCode="#,##0.00%;[Red]\(#,##0.00%\)"/>
    <numFmt numFmtId="169" formatCode="0.000%"/>
  </numFmts>
  <fonts count="32" x14ac:knownFonts="1">
    <font>
      <sz val="10"/>
      <color rgb="FF000000"/>
      <name val="Arial"/>
      <scheme val="minor"/>
    </font>
    <font>
      <b/>
      <sz val="12"/>
      <color theme="1"/>
      <name val="Times New Roman"/>
      <family val="1"/>
    </font>
    <font>
      <sz val="14"/>
      <color theme="1"/>
      <name val="Times New Roman"/>
      <family val="1"/>
    </font>
    <font>
      <sz val="12"/>
      <color theme="1"/>
      <name val="Times New Roman"/>
      <family val="1"/>
    </font>
    <font>
      <sz val="10"/>
      <color theme="1"/>
      <name val="Arial"/>
      <family val="2"/>
    </font>
    <font>
      <sz val="11"/>
      <color theme="1"/>
      <name val="Times New Roman"/>
      <family val="1"/>
    </font>
    <font>
      <sz val="13"/>
      <color theme="1"/>
      <name val="Times New Roman"/>
      <family val="1"/>
    </font>
    <font>
      <sz val="10"/>
      <color rgb="FFFF0000"/>
      <name val="Arial"/>
      <family val="2"/>
    </font>
    <font>
      <b/>
      <sz val="11"/>
      <color theme="1"/>
      <name val="Times New Roman"/>
      <family val="1"/>
    </font>
    <font>
      <sz val="10"/>
      <name val="Arial"/>
      <family val="2"/>
    </font>
    <font>
      <sz val="12"/>
      <color rgb="FFFF0000"/>
      <name val="Times New Roman"/>
      <family val="1"/>
    </font>
    <font>
      <sz val="9"/>
      <color theme="1"/>
      <name val="Times New Roman"/>
      <family val="1"/>
    </font>
    <font>
      <sz val="4"/>
      <color theme="1"/>
      <name val="Times New Roman"/>
      <family val="1"/>
    </font>
    <font>
      <sz val="10"/>
      <color theme="1"/>
      <name val="Times New Roman"/>
      <family val="1"/>
    </font>
    <font>
      <b/>
      <sz val="10"/>
      <color theme="1"/>
      <name val="Times New Roman"/>
      <family val="1"/>
    </font>
    <font>
      <b/>
      <sz val="9"/>
      <color theme="1"/>
      <name val="Times New Roman"/>
      <family val="1"/>
    </font>
    <font>
      <sz val="8"/>
      <color theme="1"/>
      <name val="Times New Roman"/>
      <family val="1"/>
    </font>
    <font>
      <b/>
      <sz val="8"/>
      <color theme="1"/>
      <name val="Times New Roman"/>
      <family val="1"/>
    </font>
    <font>
      <sz val="12"/>
      <color theme="1"/>
      <name val="Arial"/>
      <family val="2"/>
    </font>
    <font>
      <b/>
      <sz val="10"/>
      <color rgb="FFDD0806"/>
      <name val="Arial"/>
      <family val="2"/>
    </font>
    <font>
      <b/>
      <sz val="14"/>
      <color theme="1"/>
      <name val="Times New Roman"/>
      <family val="1"/>
    </font>
    <font>
      <sz val="11"/>
      <color theme="1"/>
      <name val="Arial"/>
      <family val="2"/>
    </font>
    <font>
      <u/>
      <sz val="10"/>
      <color theme="1"/>
      <name val="Times New Roman"/>
      <family val="1"/>
    </font>
    <font>
      <u/>
      <sz val="10"/>
      <color theme="1"/>
      <name val="Times New Roman"/>
      <family val="1"/>
    </font>
    <font>
      <b/>
      <sz val="10"/>
      <color theme="1"/>
      <name val="Arial"/>
      <family val="2"/>
    </font>
    <font>
      <b/>
      <sz val="16"/>
      <color theme="1"/>
      <name val="Times New Roman"/>
      <family val="1"/>
    </font>
    <font>
      <b/>
      <sz val="14"/>
      <color theme="1"/>
      <name val="Arial"/>
      <family val="2"/>
    </font>
    <font>
      <i/>
      <sz val="12"/>
      <color theme="1"/>
      <name val="Times New Roman"/>
      <family val="1"/>
    </font>
    <font>
      <u/>
      <sz val="12"/>
      <color theme="1"/>
      <name val="Times New Roman"/>
      <family val="1"/>
    </font>
    <font>
      <i/>
      <sz val="11"/>
      <color theme="1"/>
      <name val="Times New Roman"/>
      <family val="1"/>
    </font>
    <font>
      <b/>
      <i/>
      <sz val="12"/>
      <color theme="1"/>
      <name val="Times New Roman"/>
      <family val="1"/>
    </font>
    <font>
      <b/>
      <u/>
      <sz val="10"/>
      <color theme="1"/>
      <name val="Times New Roman"/>
      <family val="1"/>
    </font>
  </fonts>
  <fills count="6">
    <fill>
      <patternFill patternType="none"/>
    </fill>
    <fill>
      <patternFill patternType="gray125"/>
    </fill>
    <fill>
      <patternFill patternType="solid">
        <fgColor rgb="FFFFFF99"/>
        <bgColor rgb="FFFFFF99"/>
      </patternFill>
    </fill>
    <fill>
      <patternFill patternType="solid">
        <fgColor rgb="FFFFFFFF"/>
        <bgColor rgb="FFFFFFFF"/>
      </patternFill>
    </fill>
    <fill>
      <patternFill patternType="solid">
        <fgColor rgb="FFC0C0C0"/>
        <bgColor rgb="FFC0C0C0"/>
      </patternFill>
    </fill>
    <fill>
      <patternFill patternType="solid">
        <fgColor rgb="FFFFFF00"/>
        <bgColor rgb="FFFFFF00"/>
      </patternFill>
    </fill>
  </fills>
  <borders count="98">
    <border>
      <left/>
      <right/>
      <top/>
      <bottom/>
      <diagonal/>
    </border>
    <border>
      <left/>
      <right/>
      <top/>
      <bottom style="thin">
        <color rgb="FF000000"/>
      </bottom>
      <diagonal/>
    </border>
    <border>
      <left/>
      <right/>
      <top/>
      <bottom style="thin">
        <color rgb="FF000000"/>
      </bottom>
      <diagonal/>
    </border>
    <border>
      <left/>
      <right/>
      <top/>
      <bottom style="thin">
        <color rgb="FF000000"/>
      </bottom>
      <diagonal/>
    </border>
    <border>
      <left/>
      <right/>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diagonal/>
    </border>
    <border>
      <left/>
      <right/>
      <top/>
      <bottom style="thin">
        <color rgb="FF000000"/>
      </bottom>
      <diagonal/>
    </border>
    <border>
      <left style="double">
        <color rgb="FF000000"/>
      </left>
      <right/>
      <top style="double">
        <color rgb="FF000000"/>
      </top>
      <bottom/>
      <diagonal/>
    </border>
    <border>
      <left/>
      <right/>
      <top style="double">
        <color rgb="FF000000"/>
      </top>
      <bottom/>
      <diagonal/>
    </border>
    <border>
      <left style="thin">
        <color rgb="FF000000"/>
      </left>
      <right style="thin">
        <color rgb="FF000000"/>
      </right>
      <top style="double">
        <color rgb="FF000000"/>
      </top>
      <bottom/>
      <diagonal/>
    </border>
    <border>
      <left/>
      <right style="thin">
        <color rgb="FF000000"/>
      </right>
      <top style="double">
        <color rgb="FF000000"/>
      </top>
      <bottom/>
      <diagonal/>
    </border>
    <border>
      <left style="thin">
        <color rgb="FF000000"/>
      </left>
      <right/>
      <top style="double">
        <color rgb="FF000000"/>
      </top>
      <bottom/>
      <diagonal/>
    </border>
    <border>
      <left/>
      <right style="double">
        <color rgb="FF000000"/>
      </right>
      <top style="double">
        <color rgb="FF000000"/>
      </top>
      <bottom/>
      <diagonal/>
    </border>
    <border>
      <left style="double">
        <color rgb="FF000000"/>
      </left>
      <right/>
      <top/>
      <bottom/>
      <diagonal/>
    </border>
    <border>
      <left style="thin">
        <color rgb="FF000000"/>
      </left>
      <right/>
      <top/>
      <bottom/>
      <diagonal/>
    </border>
    <border>
      <left/>
      <right style="thin">
        <color rgb="FF000000"/>
      </right>
      <top/>
      <bottom/>
      <diagonal/>
    </border>
    <border>
      <left/>
      <right style="double">
        <color rgb="FF000000"/>
      </right>
      <top/>
      <bottom/>
      <diagonal/>
    </border>
    <border>
      <left/>
      <right style="thin">
        <color rgb="FF000000"/>
      </right>
      <top/>
      <bottom style="double">
        <color rgb="FF000000"/>
      </bottom>
      <diagonal/>
    </border>
    <border>
      <left style="thin">
        <color rgb="FF000000"/>
      </left>
      <right/>
      <top/>
      <bottom style="thin">
        <color rgb="FF000000"/>
      </bottom>
      <diagonal/>
    </border>
    <border>
      <left/>
      <right style="double">
        <color rgb="FF000000"/>
      </right>
      <top/>
      <bottom style="thin">
        <color rgb="FF000000"/>
      </bottom>
      <diagonal/>
    </border>
    <border>
      <left/>
      <right style="double">
        <color rgb="FF000000"/>
      </right>
      <top/>
      <bottom style="double">
        <color rgb="FF000000"/>
      </bottom>
      <diagonal/>
    </border>
    <border>
      <left style="thin">
        <color rgb="FF000000"/>
      </left>
      <right/>
      <top style="thin">
        <color rgb="FF000000"/>
      </top>
      <bottom/>
      <diagonal/>
    </border>
    <border>
      <left style="thin">
        <color rgb="FF000000"/>
      </left>
      <right style="double">
        <color rgb="FF000000"/>
      </right>
      <top style="thin">
        <color rgb="FF000000"/>
      </top>
      <bottom/>
      <diagonal/>
    </border>
    <border>
      <left style="double">
        <color rgb="FF000000"/>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000000"/>
      </left>
      <right style="double">
        <color rgb="FF000000"/>
      </right>
      <top/>
      <bottom style="thin">
        <color rgb="FF000000"/>
      </bottom>
      <diagonal/>
    </border>
    <border>
      <left style="double">
        <color rgb="FF000000"/>
      </left>
      <right style="thin">
        <color rgb="FF000000"/>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double">
        <color rgb="FF000000"/>
      </right>
      <top/>
      <bottom/>
      <diagonal/>
    </border>
    <border>
      <left style="double">
        <color rgb="FF000000"/>
      </left>
      <right style="thin">
        <color rgb="FF000000"/>
      </right>
      <top/>
      <bottom/>
      <diagonal/>
    </border>
    <border>
      <left style="thin">
        <color rgb="FF000000"/>
      </left>
      <right style="thin">
        <color rgb="FF000000"/>
      </right>
      <top/>
      <bottom style="thin">
        <color rgb="FF000000"/>
      </bottom>
      <diagonal/>
    </border>
    <border>
      <left style="double">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double">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double">
        <color rgb="FF000000"/>
      </right>
      <top style="thin">
        <color rgb="FF000000"/>
      </top>
      <bottom/>
      <diagonal/>
    </border>
    <border>
      <left style="double">
        <color rgb="FF000000"/>
      </left>
      <right style="thin">
        <color rgb="FF000000"/>
      </right>
      <top style="thin">
        <color rgb="FF000000"/>
      </top>
      <bottom style="thin">
        <color rgb="FF000000"/>
      </bottom>
      <diagonal/>
    </border>
    <border>
      <left style="double">
        <color rgb="FF000000"/>
      </left>
      <right style="thin">
        <color rgb="FF000000"/>
      </right>
      <top/>
      <bottom style="double">
        <color rgb="FF000000"/>
      </bottom>
      <diagonal/>
    </border>
    <border>
      <left style="thin">
        <color rgb="FF000000"/>
      </left>
      <right/>
      <top style="thin">
        <color rgb="FF000000"/>
      </top>
      <bottom style="double">
        <color rgb="FF000000"/>
      </bottom>
      <diagonal/>
    </border>
    <border>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double">
        <color rgb="FF000000"/>
      </right>
      <top style="thin">
        <color rgb="FF000000"/>
      </top>
      <bottom style="double">
        <color rgb="FF000000"/>
      </bottom>
      <diagonal/>
    </border>
    <border>
      <left style="thin">
        <color rgb="FF000000"/>
      </left>
      <right/>
      <top style="thin">
        <color rgb="FF000000"/>
      </top>
      <bottom/>
      <diagonal/>
    </border>
    <border>
      <left/>
      <right/>
      <top/>
      <bottom/>
      <diagonal/>
    </border>
    <border>
      <left/>
      <right/>
      <top/>
      <bottom/>
      <diagonal/>
    </border>
    <border>
      <left/>
      <right/>
      <top/>
      <bottom/>
      <diagonal/>
    </border>
    <border>
      <left/>
      <right/>
      <top/>
      <bottom/>
      <diagonal/>
    </border>
    <border>
      <left/>
      <right/>
      <top/>
      <bottom style="double">
        <color rgb="FF000000"/>
      </bottom>
      <diagonal/>
    </border>
    <border>
      <left style="thin">
        <color rgb="FF000000"/>
      </left>
      <right style="thin">
        <color rgb="FF000000"/>
      </right>
      <top style="double">
        <color rgb="FF000000"/>
      </top>
      <bottom style="thin">
        <color rgb="FF000000"/>
      </bottom>
      <diagonal/>
    </border>
    <border>
      <left style="thin">
        <color rgb="FF000000"/>
      </left>
      <right style="double">
        <color rgb="FF000000"/>
      </right>
      <top style="double">
        <color rgb="FF000000"/>
      </top>
      <bottom style="thin">
        <color rgb="FF000000"/>
      </bottom>
      <diagonal/>
    </border>
    <border>
      <left style="double">
        <color rgb="FF000000"/>
      </left>
      <right/>
      <top style="thin">
        <color rgb="FF000000"/>
      </top>
      <bottom/>
      <diagonal/>
    </border>
    <border>
      <left style="thin">
        <color rgb="FF000000"/>
      </left>
      <right style="thin">
        <color rgb="FF000000"/>
      </right>
      <top/>
      <bottom style="thin">
        <color rgb="FF000000"/>
      </bottom>
      <diagonal/>
    </border>
    <border>
      <left style="double">
        <color rgb="FF000000"/>
      </left>
      <right/>
      <top style="thin">
        <color rgb="FF000000"/>
      </top>
      <bottom style="thin">
        <color rgb="FF000000"/>
      </bottom>
      <diagonal/>
    </border>
    <border>
      <left style="double">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double">
        <color rgb="FF000000"/>
      </left>
      <right/>
      <top style="thin">
        <color rgb="FF000000"/>
      </top>
      <bottom style="double">
        <color rgb="FF000000"/>
      </bottom>
      <diagonal/>
    </border>
    <border>
      <left/>
      <right style="thin">
        <color rgb="FF000000"/>
      </right>
      <top style="double">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double">
        <color rgb="FF000000"/>
      </right>
      <top/>
      <bottom style="thin">
        <color rgb="FF000000"/>
      </bottom>
      <diagonal/>
    </border>
    <border>
      <left style="thin">
        <color rgb="FF000000"/>
      </left>
      <right style="thin">
        <color rgb="FF000000"/>
      </right>
      <top/>
      <bottom style="double">
        <color rgb="FF000000"/>
      </bottom>
      <diagonal/>
    </border>
    <border>
      <left style="thin">
        <color rgb="FF000000"/>
      </left>
      <right style="double">
        <color rgb="FF000000"/>
      </right>
      <top/>
      <bottom style="double">
        <color rgb="FF000000"/>
      </bottom>
      <diagonal/>
    </border>
    <border>
      <left style="double">
        <color rgb="FF000000"/>
      </left>
      <right style="thin">
        <color rgb="FF000000"/>
      </right>
      <top style="double">
        <color rgb="FF000000"/>
      </top>
      <bottom style="thin">
        <color rgb="FF000000"/>
      </bottom>
      <diagonal/>
    </border>
    <border>
      <left style="thin">
        <color rgb="FF000000"/>
      </left>
      <right/>
      <top style="double">
        <color rgb="FF000000"/>
      </top>
      <bottom style="thin">
        <color rgb="FF000000"/>
      </bottom>
      <diagonal/>
    </border>
    <border>
      <left/>
      <right style="double">
        <color rgb="FF000000"/>
      </right>
      <top style="double">
        <color rgb="FF000000"/>
      </top>
      <bottom style="thin">
        <color rgb="FF000000"/>
      </bottom>
      <diagonal/>
    </border>
    <border>
      <left/>
      <right style="double">
        <color rgb="FF000000"/>
      </right>
      <top style="thin">
        <color rgb="FF000000"/>
      </top>
      <bottom style="thin">
        <color rgb="FF000000"/>
      </bottom>
      <diagonal/>
    </border>
    <border>
      <left style="double">
        <color rgb="FF000000"/>
      </left>
      <right style="thin">
        <color rgb="FF000000"/>
      </right>
      <top style="thin">
        <color rgb="FF000000"/>
      </top>
      <bottom style="double">
        <color rgb="FF000000"/>
      </bottom>
      <diagonal/>
    </border>
    <border>
      <left/>
      <right style="double">
        <color rgb="FF000000"/>
      </right>
      <top style="thin">
        <color rgb="FF000000"/>
      </top>
      <bottom style="double">
        <color rgb="FF000000"/>
      </bottom>
      <diagonal/>
    </border>
    <border>
      <left/>
      <right/>
      <top style="thin">
        <color rgb="FF000000"/>
      </top>
      <bottom style="thin">
        <color rgb="FF000000"/>
      </bottom>
      <diagonal/>
    </border>
    <border>
      <left style="medium">
        <color rgb="FF000000"/>
      </left>
      <right style="medium">
        <color rgb="FF000000"/>
      </right>
      <top style="medium">
        <color rgb="FF000000"/>
      </top>
      <bottom style="medium">
        <color rgb="FF000000"/>
      </bottom>
      <diagonal/>
    </border>
    <border>
      <left/>
      <right/>
      <top style="double">
        <color rgb="FF000000"/>
      </top>
      <bottom/>
      <diagonal/>
    </border>
    <border>
      <left/>
      <right/>
      <top style="thin">
        <color rgb="FF000000"/>
      </top>
      <bottom style="double">
        <color rgb="FF000000"/>
      </bottom>
      <diagonal/>
    </border>
    <border>
      <left style="double">
        <color rgb="FF000000"/>
      </left>
      <right/>
      <top/>
      <bottom style="double">
        <color rgb="FF000000"/>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top/>
      <bottom style="double">
        <color rgb="FF000000"/>
      </bottom>
      <diagonal/>
    </border>
    <border>
      <left/>
      <right style="double">
        <color auto="1"/>
      </right>
      <top/>
      <bottom style="double">
        <color rgb="FF000000"/>
      </bottom>
      <diagonal/>
    </border>
    <border>
      <left style="double">
        <color auto="1"/>
      </left>
      <right/>
      <top style="double">
        <color rgb="FF000000"/>
      </top>
      <bottom/>
      <diagonal/>
    </border>
    <border>
      <left/>
      <right style="double">
        <color auto="1"/>
      </right>
      <top style="double">
        <color rgb="FF000000"/>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s>
  <cellStyleXfs count="1">
    <xf numFmtId="0" fontId="0" fillId="0" borderId="0"/>
  </cellStyleXfs>
  <cellXfs count="443">
    <xf numFmtId="0" fontId="0" fillId="0" borderId="0" xfId="0"/>
    <xf numFmtId="0" fontId="1" fillId="0" borderId="0" xfId="0" applyFont="1" applyAlignment="1">
      <alignment horizontal="center"/>
    </xf>
    <xf numFmtId="0" fontId="2" fillId="0" borderId="0" xfId="0" applyFont="1" applyAlignment="1">
      <alignment horizontal="center" vertical="top"/>
    </xf>
    <xf numFmtId="0" fontId="3" fillId="0" borderId="0" xfId="0" applyFont="1" applyAlignment="1">
      <alignment horizontal="left" vertical="center" wrapText="1"/>
    </xf>
    <xf numFmtId="0" fontId="4" fillId="0" borderId="0" xfId="0" applyFont="1" applyAlignment="1">
      <alignment vertical="top"/>
    </xf>
    <xf numFmtId="0" fontId="2" fillId="0" borderId="0" xfId="0" applyFont="1" applyAlignment="1">
      <alignment horizontal="center"/>
    </xf>
    <xf numFmtId="0" fontId="4" fillId="0" borderId="0" xfId="0" applyFont="1" applyAlignment="1">
      <alignment horizontal="center" vertical="top"/>
    </xf>
    <xf numFmtId="0" fontId="3" fillId="0" borderId="0" xfId="0" applyFont="1"/>
    <xf numFmtId="0" fontId="2" fillId="0" borderId="0" xfId="0" applyFont="1"/>
    <xf numFmtId="0" fontId="3" fillId="0" borderId="0" xfId="0" applyFont="1" applyAlignment="1">
      <alignment horizontal="center"/>
    </xf>
    <xf numFmtId="0" fontId="3" fillId="0" borderId="0" xfId="0" applyFont="1" applyAlignment="1">
      <alignment horizontal="center" vertical="top"/>
    </xf>
    <xf numFmtId="0" fontId="3" fillId="0" borderId="0" xfId="0" applyFont="1" applyAlignment="1">
      <alignment horizontal="left" wrapText="1"/>
    </xf>
    <xf numFmtId="0" fontId="5" fillId="0" borderId="0" xfId="0" applyFont="1" applyAlignment="1">
      <alignment horizontal="center" vertical="top"/>
    </xf>
    <xf numFmtId="0" fontId="1" fillId="0" borderId="0" xfId="0" applyFont="1" applyAlignment="1">
      <alignment horizontal="left"/>
    </xf>
    <xf numFmtId="0" fontId="5" fillId="0" borderId="0" xfId="0" applyFont="1" applyAlignment="1">
      <alignment horizontal="center"/>
    </xf>
    <xf numFmtId="0" fontId="3" fillId="0" borderId="0" xfId="0" applyFont="1" applyAlignment="1">
      <alignment horizontal="left"/>
    </xf>
    <xf numFmtId="0" fontId="4" fillId="0" borderId="0" xfId="0" applyFont="1"/>
    <xf numFmtId="0" fontId="1" fillId="0" borderId="0" xfId="0" applyFont="1" applyAlignment="1">
      <alignment horizontal="left" vertical="center" wrapText="1"/>
    </xf>
    <xf numFmtId="0" fontId="1" fillId="0" borderId="0" xfId="0" applyFont="1"/>
    <xf numFmtId="0" fontId="1" fillId="0" borderId="0" xfId="0" applyFont="1" applyAlignment="1">
      <alignment vertical="center" wrapText="1"/>
    </xf>
    <xf numFmtId="0" fontId="2" fillId="0" borderId="0" xfId="0" applyFont="1" applyAlignment="1">
      <alignment horizontal="center" vertical="center"/>
    </xf>
    <xf numFmtId="0" fontId="7" fillId="0" borderId="0" xfId="0" applyFont="1"/>
    <xf numFmtId="0" fontId="8" fillId="0" borderId="0" xfId="0" applyFont="1" applyAlignment="1">
      <alignment horizontal="center"/>
    </xf>
    <xf numFmtId="0" fontId="3" fillId="0" borderId="1" xfId="0" applyFont="1" applyBorder="1" applyAlignment="1">
      <alignment horizontal="left"/>
    </xf>
    <xf numFmtId="0" fontId="3" fillId="0" borderId="1" xfId="0" applyFont="1" applyBorder="1"/>
    <xf numFmtId="0" fontId="10" fillId="0" borderId="0" xfId="0" applyFont="1"/>
    <xf numFmtId="0" fontId="3" fillId="0" borderId="5" xfId="0" applyFont="1" applyBorder="1"/>
    <xf numFmtId="0" fontId="3" fillId="0" borderId="1" xfId="0" applyFont="1" applyBorder="1" applyAlignment="1">
      <alignment horizontal="center"/>
    </xf>
    <xf numFmtId="0" fontId="3" fillId="0" borderId="0" xfId="0" applyFont="1" applyAlignment="1">
      <alignment horizontal="right"/>
    </xf>
    <xf numFmtId="0" fontId="11" fillId="0" borderId="0" xfId="0" applyFont="1" applyAlignment="1">
      <alignment horizontal="center"/>
    </xf>
    <xf numFmtId="0" fontId="1" fillId="0" borderId="8" xfId="0" applyFont="1" applyBorder="1" applyAlignment="1">
      <alignment horizontal="center"/>
    </xf>
    <xf numFmtId="0" fontId="8" fillId="0" borderId="0" xfId="0" applyFont="1" applyAlignment="1">
      <alignment horizontal="left"/>
    </xf>
    <xf numFmtId="0" fontId="12" fillId="0" borderId="12" xfId="0" applyFont="1" applyBorder="1" applyAlignment="1">
      <alignment horizontal="center" vertical="top" wrapText="1"/>
    </xf>
    <xf numFmtId="0" fontId="12" fillId="0" borderId="13" xfId="0" applyFont="1" applyBorder="1" applyAlignment="1">
      <alignment vertical="top" wrapText="1"/>
    </xf>
    <xf numFmtId="0" fontId="4" fillId="0" borderId="15" xfId="0" applyFont="1" applyBorder="1"/>
    <xf numFmtId="0" fontId="13" fillId="0" borderId="17" xfId="0" applyFont="1" applyBorder="1" applyAlignment="1">
      <alignment horizontal="center"/>
    </xf>
    <xf numFmtId="0" fontId="14" fillId="0" borderId="18" xfId="0" applyFont="1" applyBorder="1" applyAlignment="1">
      <alignment horizontal="left" vertical="top"/>
    </xf>
    <xf numFmtId="0" fontId="4" fillId="0" borderId="19" xfId="0" applyFont="1" applyBorder="1"/>
    <xf numFmtId="0" fontId="4" fillId="0" borderId="17" xfId="0" applyFont="1" applyBorder="1" applyAlignment="1">
      <alignment horizontal="center"/>
    </xf>
    <xf numFmtId="0" fontId="4" fillId="0" borderId="20" xfId="0" applyFont="1" applyBorder="1" applyAlignment="1">
      <alignment vertical="top" wrapText="1"/>
    </xf>
    <xf numFmtId="0" fontId="4" fillId="0" borderId="23" xfId="0" applyFont="1" applyBorder="1" applyAlignment="1">
      <alignment wrapText="1"/>
    </xf>
    <xf numFmtId="0" fontId="13" fillId="0" borderId="24" xfId="0" applyFont="1" applyBorder="1" applyAlignment="1">
      <alignment horizontal="center" vertical="top" wrapText="1"/>
    </xf>
    <xf numFmtId="0" fontId="11" fillId="0" borderId="0" xfId="0" applyFont="1" applyAlignment="1">
      <alignment vertical="top" wrapText="1"/>
    </xf>
    <xf numFmtId="0" fontId="13" fillId="0" borderId="25" xfId="0" applyFont="1" applyBorder="1" applyAlignment="1">
      <alignment horizontal="center" vertical="top" wrapText="1"/>
    </xf>
    <xf numFmtId="0" fontId="13" fillId="0" borderId="19" xfId="0" applyFont="1" applyBorder="1" applyAlignment="1">
      <alignment wrapText="1"/>
    </xf>
    <xf numFmtId="165" fontId="15" fillId="0" borderId="21" xfId="0" applyNumberFormat="1" applyFont="1" applyBorder="1" applyAlignment="1">
      <alignment horizontal="center" vertical="top" wrapText="1"/>
    </xf>
    <xf numFmtId="0" fontId="15" fillId="0" borderId="31" xfId="0" applyFont="1" applyBorder="1" applyAlignment="1">
      <alignment horizontal="center" vertical="top" wrapText="1"/>
    </xf>
    <xf numFmtId="49" fontId="13" fillId="0" borderId="32" xfId="0" applyNumberFormat="1" applyFont="1" applyBorder="1" applyAlignment="1">
      <alignment horizontal="center" vertical="top" wrapText="1"/>
    </xf>
    <xf numFmtId="0" fontId="14" fillId="0" borderId="33" xfId="0" applyFont="1" applyBorder="1" applyAlignment="1">
      <alignment vertical="top" wrapText="1"/>
    </xf>
    <xf numFmtId="0" fontId="11" fillId="0" borderId="18" xfId="0" applyFont="1" applyBorder="1" applyAlignment="1">
      <alignment vertical="top" wrapText="1"/>
    </xf>
    <xf numFmtId="0" fontId="16" fillId="0" borderId="41" xfId="0" applyFont="1" applyBorder="1" applyAlignment="1">
      <alignment vertical="top" wrapText="1"/>
    </xf>
    <xf numFmtId="0" fontId="17" fillId="0" borderId="27" xfId="0" applyFont="1" applyBorder="1" applyAlignment="1">
      <alignment vertical="top" wrapText="1"/>
    </xf>
    <xf numFmtId="10" fontId="5" fillId="0" borderId="44" xfId="0" applyNumberFormat="1" applyFont="1" applyBorder="1" applyAlignment="1">
      <alignment horizontal="right" vertical="top" wrapText="1"/>
    </xf>
    <xf numFmtId="10" fontId="5" fillId="0" borderId="45" xfId="0" applyNumberFormat="1" applyFont="1" applyBorder="1" applyAlignment="1">
      <alignment horizontal="right" vertical="top" wrapText="1"/>
    </xf>
    <xf numFmtId="0" fontId="11" fillId="0" borderId="32" xfId="0" applyFont="1" applyBorder="1" applyAlignment="1">
      <alignment vertical="top" wrapText="1"/>
    </xf>
    <xf numFmtId="0" fontId="11" fillId="0" borderId="41" xfId="0" applyFont="1" applyBorder="1" applyAlignment="1">
      <alignment vertical="top" wrapText="1"/>
    </xf>
    <xf numFmtId="0" fontId="15" fillId="0" borderId="27" xfId="0" applyFont="1" applyBorder="1" applyAlignment="1">
      <alignment vertical="top" wrapText="1"/>
    </xf>
    <xf numFmtId="166" fontId="5" fillId="0" borderId="36" xfId="0" applyNumberFormat="1" applyFont="1" applyBorder="1" applyAlignment="1">
      <alignment vertical="top" wrapText="1"/>
    </xf>
    <xf numFmtId="166" fontId="5" fillId="0" borderId="25" xfId="0" applyNumberFormat="1" applyFont="1" applyBorder="1" applyAlignment="1">
      <alignment vertical="top" wrapText="1"/>
    </xf>
    <xf numFmtId="49" fontId="13" fillId="0" borderId="50" xfId="0" applyNumberFormat="1" applyFont="1" applyBorder="1" applyAlignment="1">
      <alignment horizontal="center" vertical="top" wrapText="1"/>
    </xf>
    <xf numFmtId="0" fontId="14" fillId="0" borderId="43" xfId="0" applyFont="1" applyBorder="1" applyAlignment="1">
      <alignment vertical="top" wrapText="1"/>
    </xf>
    <xf numFmtId="0" fontId="5" fillId="4" borderId="44" xfId="0" applyFont="1" applyFill="1" applyBorder="1" applyAlignment="1">
      <alignment horizontal="right" vertical="top" wrapText="1"/>
    </xf>
    <xf numFmtId="0" fontId="5" fillId="4" borderId="45" xfId="0" applyFont="1" applyFill="1" applyBorder="1" applyAlignment="1">
      <alignment horizontal="right" vertical="top" wrapText="1"/>
    </xf>
    <xf numFmtId="166" fontId="5" fillId="0" borderId="36" xfId="0" applyNumberFormat="1" applyFont="1" applyBorder="1" applyAlignment="1">
      <alignment horizontal="right" vertical="top" wrapText="1"/>
    </xf>
    <xf numFmtId="166" fontId="5" fillId="0" borderId="45" xfId="0" applyNumberFormat="1" applyFont="1" applyBorder="1" applyAlignment="1">
      <alignment horizontal="right" vertical="top" wrapText="1"/>
    </xf>
    <xf numFmtId="0" fontId="16" fillId="0" borderId="51" xfId="0" applyFont="1" applyBorder="1" applyAlignment="1">
      <alignment vertical="top" wrapText="1"/>
    </xf>
    <xf numFmtId="0" fontId="17" fillId="0" borderId="20" xfId="0" applyFont="1" applyBorder="1" applyAlignment="1">
      <alignment vertical="top" wrapText="1"/>
    </xf>
    <xf numFmtId="10" fontId="5" fillId="0" borderId="54" xfId="0" applyNumberFormat="1" applyFont="1" applyBorder="1" applyAlignment="1">
      <alignment horizontal="right" vertical="top" wrapText="1"/>
    </xf>
    <xf numFmtId="10" fontId="5" fillId="0" borderId="55" xfId="0" applyNumberFormat="1" applyFont="1" applyBorder="1" applyAlignment="1">
      <alignment horizontal="right" vertical="top" wrapText="1"/>
    </xf>
    <xf numFmtId="0" fontId="13" fillId="5" borderId="56" xfId="0" applyFont="1" applyFill="1" applyBorder="1" applyAlignment="1">
      <alignment horizontal="center" vertical="top" wrapText="1"/>
    </xf>
    <xf numFmtId="0" fontId="13" fillId="5" borderId="49" xfId="0" applyFont="1" applyFill="1" applyBorder="1" applyAlignment="1">
      <alignment horizontal="center" vertical="top" wrapText="1"/>
    </xf>
    <xf numFmtId="0" fontId="4" fillId="5" borderId="57" xfId="0" applyFont="1" applyFill="1" applyBorder="1" applyAlignment="1">
      <alignment horizontal="right"/>
    </xf>
    <xf numFmtId="0" fontId="18" fillId="0" borderId="0" xfId="0" applyFont="1"/>
    <xf numFmtId="0" fontId="13" fillId="0" borderId="0" xfId="0" applyFont="1"/>
    <xf numFmtId="0" fontId="13" fillId="0" borderId="0" xfId="0" applyFont="1" applyAlignment="1">
      <alignment horizontal="center"/>
    </xf>
    <xf numFmtId="0" fontId="1" fillId="0" borderId="0" xfId="0" applyFont="1" applyAlignment="1">
      <alignment horizontal="center" vertical="top"/>
    </xf>
    <xf numFmtId="0" fontId="8" fillId="0" borderId="0" xfId="0" applyFont="1"/>
    <xf numFmtId="0" fontId="15" fillId="0" borderId="62" xfId="0" applyFont="1" applyBorder="1" applyAlignment="1">
      <alignment horizontal="center" vertical="top" wrapText="1"/>
    </xf>
    <xf numFmtId="0" fontId="15" fillId="0" borderId="63" xfId="0" applyFont="1" applyBorder="1" applyAlignment="1">
      <alignment horizontal="center" vertical="top" wrapText="1"/>
    </xf>
    <xf numFmtId="0" fontId="11" fillId="0" borderId="26" xfId="0" applyFont="1" applyBorder="1" applyAlignment="1">
      <alignment vertical="top" wrapText="1"/>
    </xf>
    <xf numFmtId="0" fontId="11" fillId="0" borderId="27" xfId="0" applyFont="1" applyBorder="1" applyAlignment="1">
      <alignment wrapText="1"/>
    </xf>
    <xf numFmtId="0" fontId="11" fillId="0" borderId="44" xfId="0" applyFont="1" applyBorder="1" applyAlignment="1">
      <alignment horizontal="center" vertical="top" wrapText="1"/>
    </xf>
    <xf numFmtId="0" fontId="11" fillId="0" borderId="45" xfId="0" applyFont="1" applyBorder="1" applyAlignment="1">
      <alignment horizontal="center" vertical="top" wrapText="1"/>
    </xf>
    <xf numFmtId="0" fontId="5" fillId="0" borderId="0" xfId="0" applyFont="1" applyAlignment="1">
      <alignment wrapText="1"/>
    </xf>
    <xf numFmtId="0" fontId="13" fillId="0" borderId="64" xfId="0" applyFont="1" applyBorder="1" applyAlignment="1">
      <alignment horizontal="left" vertical="top" wrapText="1"/>
    </xf>
    <xf numFmtId="0" fontId="11" fillId="4" borderId="44" xfId="0" applyFont="1" applyFill="1" applyBorder="1" applyAlignment="1">
      <alignment vertical="top" wrapText="1"/>
    </xf>
    <xf numFmtId="0" fontId="11" fillId="4" borderId="45" xfId="0" applyFont="1" applyFill="1" applyBorder="1" applyAlignment="1">
      <alignment vertical="top" wrapText="1"/>
    </xf>
    <xf numFmtId="0" fontId="13" fillId="0" borderId="26" xfId="0" applyFont="1" applyBorder="1" applyAlignment="1">
      <alignment horizontal="left" vertical="top" wrapText="1"/>
    </xf>
    <xf numFmtId="0" fontId="13" fillId="0" borderId="27" xfId="0" applyFont="1" applyBorder="1" applyAlignment="1">
      <alignment horizontal="center" vertical="top" wrapText="1"/>
    </xf>
    <xf numFmtId="166" fontId="13" fillId="4" borderId="65" xfId="0" applyNumberFormat="1" applyFont="1" applyFill="1" applyBorder="1" applyAlignment="1">
      <alignment vertical="top" wrapText="1"/>
    </xf>
    <xf numFmtId="166" fontId="13" fillId="0" borderId="31" xfId="0" applyNumberFormat="1" applyFont="1" applyBorder="1" applyAlignment="1">
      <alignment vertical="top" wrapText="1"/>
    </xf>
    <xf numFmtId="0" fontId="13" fillId="0" borderId="66" xfId="0" applyFont="1" applyBorder="1" applyAlignment="1">
      <alignment horizontal="left" vertical="top" wrapText="1"/>
    </xf>
    <xf numFmtId="0" fontId="13" fillId="0" borderId="43" xfId="0" applyFont="1" applyBorder="1" applyAlignment="1">
      <alignment horizontal="center" vertical="top" wrapText="1"/>
    </xf>
    <xf numFmtId="166" fontId="13" fillId="4" borderId="44" xfId="0" applyNumberFormat="1" applyFont="1" applyFill="1" applyBorder="1" applyAlignment="1">
      <alignment horizontal="left" vertical="top" wrapText="1"/>
    </xf>
    <xf numFmtId="166" fontId="13" fillId="0" borderId="44" xfId="0" applyNumberFormat="1" applyFont="1" applyBorder="1" applyAlignment="1">
      <alignment vertical="top" wrapText="1"/>
    </xf>
    <xf numFmtId="166" fontId="13" fillId="0" borderId="45" xfId="0" applyNumberFormat="1" applyFont="1" applyBorder="1" applyAlignment="1">
      <alignment vertical="top" wrapText="1"/>
    </xf>
    <xf numFmtId="0" fontId="13" fillId="4" borderId="44" xfId="0" applyFont="1" applyFill="1" applyBorder="1" applyAlignment="1">
      <alignment vertical="top" wrapText="1"/>
    </xf>
    <xf numFmtId="0" fontId="13" fillId="4" borderId="45" xfId="0" applyFont="1" applyFill="1" applyBorder="1" applyAlignment="1">
      <alignment vertical="top" wrapText="1"/>
    </xf>
    <xf numFmtId="166" fontId="13" fillId="4" borderId="44" xfId="0" applyNumberFormat="1" applyFont="1" applyFill="1" applyBorder="1" applyAlignment="1">
      <alignment vertical="top" wrapText="1"/>
    </xf>
    <xf numFmtId="0" fontId="13" fillId="0" borderId="43" xfId="0" applyFont="1" applyBorder="1" applyAlignment="1">
      <alignment horizontal="center" vertical="center" wrapText="1"/>
    </xf>
    <xf numFmtId="166" fontId="13" fillId="4" borderId="45" xfId="0" applyNumberFormat="1" applyFont="1" applyFill="1" applyBorder="1" applyAlignment="1">
      <alignment vertical="top" wrapText="1"/>
    </xf>
    <xf numFmtId="0" fontId="13" fillId="0" borderId="66" xfId="0" applyFont="1" applyBorder="1" applyAlignment="1">
      <alignment vertical="top" wrapText="1"/>
    </xf>
    <xf numFmtId="0" fontId="13" fillId="0" borderId="64" xfId="0" applyFont="1" applyBorder="1" applyAlignment="1">
      <alignment vertical="top" wrapText="1"/>
    </xf>
    <xf numFmtId="166" fontId="13" fillId="0" borderId="40" xfId="0" applyNumberFormat="1" applyFont="1" applyBorder="1" applyAlignment="1">
      <alignment horizontal="left" vertical="top" wrapText="1"/>
    </xf>
    <xf numFmtId="166" fontId="13" fillId="0" borderId="31" xfId="0" applyNumberFormat="1" applyFont="1" applyBorder="1" applyAlignment="1">
      <alignment horizontal="left" vertical="top" wrapText="1"/>
    </xf>
    <xf numFmtId="0" fontId="13" fillId="4" borderId="67" xfId="0" applyFont="1" applyFill="1" applyBorder="1" applyAlignment="1">
      <alignment horizontal="left" vertical="top" wrapText="1"/>
    </xf>
    <xf numFmtId="0" fontId="13" fillId="4" borderId="68" xfId="0" applyFont="1" applyFill="1" applyBorder="1" applyAlignment="1">
      <alignment horizontal="center" vertical="top" wrapText="1"/>
    </xf>
    <xf numFmtId="0" fontId="13" fillId="4" borderId="44" xfId="0" applyFont="1" applyFill="1" applyBorder="1" applyAlignment="1">
      <alignment horizontal="left" vertical="top" wrapText="1"/>
    </xf>
    <xf numFmtId="0" fontId="13" fillId="4" borderId="45" xfId="0" applyFont="1" applyFill="1" applyBorder="1" applyAlignment="1">
      <alignment horizontal="left" vertical="top" wrapText="1"/>
    </xf>
    <xf numFmtId="0" fontId="13" fillId="0" borderId="26" xfId="0" applyFont="1" applyBorder="1" applyAlignment="1">
      <alignment vertical="top" wrapText="1"/>
    </xf>
    <xf numFmtId="0" fontId="13" fillId="0" borderId="69" xfId="0" applyFont="1" applyBorder="1" applyAlignment="1">
      <alignment vertical="top" wrapText="1"/>
    </xf>
    <xf numFmtId="0" fontId="13" fillId="0" borderId="53" xfId="0" applyFont="1" applyBorder="1" applyAlignment="1">
      <alignment horizontal="center" vertical="top" wrapText="1"/>
    </xf>
    <xf numFmtId="166" fontId="13" fillId="0" borderId="54" xfId="0" applyNumberFormat="1" applyFont="1" applyBorder="1" applyAlignment="1">
      <alignment vertical="top" wrapText="1"/>
    </xf>
    <xf numFmtId="166" fontId="13" fillId="0" borderId="55" xfId="0" applyNumberFormat="1" applyFont="1" applyBorder="1" applyAlignment="1">
      <alignment vertical="top" wrapText="1"/>
    </xf>
    <xf numFmtId="0" fontId="15" fillId="0" borderId="70" xfId="0" applyFont="1" applyBorder="1" applyAlignment="1">
      <alignment horizontal="center" vertical="top" wrapText="1"/>
    </xf>
    <xf numFmtId="0" fontId="11" fillId="0" borderId="43" xfId="0" applyFont="1" applyBorder="1" applyAlignment="1">
      <alignment horizontal="center" vertical="top" wrapText="1"/>
    </xf>
    <xf numFmtId="0" fontId="13" fillId="0" borderId="33" xfId="0" applyFont="1" applyBorder="1" applyAlignment="1">
      <alignment vertical="top" wrapText="1"/>
    </xf>
    <xf numFmtId="49" fontId="11" fillId="0" borderId="44" xfId="0" applyNumberFormat="1" applyFont="1" applyBorder="1" applyAlignment="1">
      <alignment horizontal="center" vertical="top" wrapText="1"/>
    </xf>
    <xf numFmtId="166" fontId="13" fillId="0" borderId="40" xfId="0" applyNumberFormat="1" applyFont="1" applyBorder="1" applyAlignment="1">
      <alignment vertical="top" wrapText="1"/>
    </xf>
    <xf numFmtId="166" fontId="13" fillId="0" borderId="33" xfId="0" applyNumberFormat="1" applyFont="1" applyBorder="1" applyAlignment="1">
      <alignment vertical="top" wrapText="1"/>
    </xf>
    <xf numFmtId="0" fontId="13" fillId="0" borderId="33" xfId="0" applyFont="1" applyBorder="1" applyAlignment="1">
      <alignment horizontal="left" vertical="top" wrapText="1"/>
    </xf>
    <xf numFmtId="0" fontId="13" fillId="0" borderId="18" xfId="0" applyFont="1" applyBorder="1" applyAlignment="1">
      <alignment horizontal="center" vertical="top" wrapText="1"/>
    </xf>
    <xf numFmtId="0" fontId="13" fillId="4" borderId="71" xfId="0" applyFont="1" applyFill="1" applyBorder="1" applyAlignment="1">
      <alignment horizontal="left" vertical="top" wrapText="1"/>
    </xf>
    <xf numFmtId="0" fontId="13" fillId="4" borderId="68" xfId="0" applyFont="1" applyFill="1" applyBorder="1" applyAlignment="1">
      <alignment horizontal="left" vertical="top" wrapText="1"/>
    </xf>
    <xf numFmtId="0" fontId="14" fillId="0" borderId="66" xfId="0" applyFont="1" applyBorder="1" applyAlignment="1">
      <alignment vertical="top" wrapText="1"/>
    </xf>
    <xf numFmtId="0" fontId="5" fillId="0" borderId="1" xfId="0" applyFont="1" applyBorder="1" applyAlignment="1">
      <alignment horizontal="center"/>
    </xf>
    <xf numFmtId="0" fontId="8" fillId="0" borderId="0" xfId="0" applyFont="1" applyAlignment="1">
      <alignment vertical="center"/>
    </xf>
    <xf numFmtId="0" fontId="5" fillId="0" borderId="1" xfId="0" applyFont="1" applyBorder="1"/>
    <xf numFmtId="166" fontId="5" fillId="0" borderId="1" xfId="0" applyNumberFormat="1" applyFont="1" applyBorder="1"/>
    <xf numFmtId="0" fontId="5" fillId="0" borderId="5" xfId="0" applyFont="1" applyBorder="1"/>
    <xf numFmtId="166" fontId="5" fillId="0" borderId="5" xfId="0" applyNumberFormat="1" applyFont="1" applyBorder="1"/>
    <xf numFmtId="0" fontId="11" fillId="0" borderId="13" xfId="0" applyFont="1" applyBorder="1" applyAlignment="1">
      <alignment horizontal="left" vertical="top" wrapText="1"/>
    </xf>
    <xf numFmtId="165" fontId="15" fillId="0" borderId="62" xfId="0" applyNumberFormat="1" applyFont="1" applyBorder="1" applyAlignment="1">
      <alignment horizontal="center" vertical="top" wrapText="1"/>
    </xf>
    <xf numFmtId="0" fontId="13" fillId="0" borderId="27" xfId="0" applyFont="1" applyBorder="1" applyAlignment="1">
      <alignment horizontal="left" vertical="top" wrapText="1"/>
    </xf>
    <xf numFmtId="0" fontId="16" fillId="4" borderId="44" xfId="0" applyFont="1" applyFill="1" applyBorder="1" applyAlignment="1">
      <alignment horizontal="left" vertical="top" wrapText="1"/>
    </xf>
    <xf numFmtId="0" fontId="16" fillId="4" borderId="45" xfId="0" applyFont="1" applyFill="1" applyBorder="1" applyAlignment="1">
      <alignment horizontal="left" vertical="top" wrapText="1"/>
    </xf>
    <xf numFmtId="166" fontId="13" fillId="4" borderId="72" xfId="0" applyNumberFormat="1" applyFont="1" applyFill="1" applyBorder="1" applyAlignment="1">
      <alignment vertical="top" wrapText="1"/>
    </xf>
    <xf numFmtId="0" fontId="11" fillId="4" borderId="44" xfId="0" applyFont="1" applyFill="1" applyBorder="1" applyAlignment="1">
      <alignment horizontal="left" vertical="top" wrapText="1"/>
    </xf>
    <xf numFmtId="0" fontId="11" fillId="4" borderId="45" xfId="0" applyFont="1" applyFill="1" applyBorder="1" applyAlignment="1">
      <alignment horizontal="left" vertical="top" wrapText="1"/>
    </xf>
    <xf numFmtId="166" fontId="13" fillId="0" borderId="73" xfId="0" applyNumberFormat="1" applyFont="1" applyBorder="1" applyAlignment="1">
      <alignment vertical="top" wrapText="1"/>
    </xf>
    <xf numFmtId="166" fontId="13" fillId="0" borderId="74" xfId="0" applyNumberFormat="1" applyFont="1" applyBorder="1" applyAlignment="1">
      <alignment vertical="top" wrapText="1"/>
    </xf>
    <xf numFmtId="0" fontId="8" fillId="0" borderId="75" xfId="0" applyFont="1" applyBorder="1" applyAlignment="1">
      <alignment horizontal="center"/>
    </xf>
    <xf numFmtId="0" fontId="21" fillId="0" borderId="0" xfId="0" applyFont="1"/>
    <xf numFmtId="0" fontId="5" fillId="0" borderId="75" xfId="0" applyFont="1" applyBorder="1" applyAlignment="1">
      <alignment horizontal="center"/>
    </xf>
    <xf numFmtId="0" fontId="5" fillId="0" borderId="62" xfId="0" applyFont="1" applyBorder="1" applyAlignment="1">
      <alignment wrapText="1"/>
    </xf>
    <xf numFmtId="166" fontId="5" fillId="0" borderId="40" xfId="0" applyNumberFormat="1" applyFont="1" applyBorder="1" applyAlignment="1">
      <alignment horizontal="right"/>
    </xf>
    <xf numFmtId="0" fontId="5" fillId="0" borderId="41" xfId="0" applyFont="1" applyBorder="1" applyAlignment="1">
      <alignment horizontal="center"/>
    </xf>
    <xf numFmtId="0" fontId="5" fillId="0" borderId="40" xfId="0" applyFont="1" applyBorder="1" applyAlignment="1">
      <alignment wrapText="1"/>
    </xf>
    <xf numFmtId="0" fontId="5" fillId="0" borderId="50" xfId="0" applyFont="1" applyBorder="1" applyAlignment="1">
      <alignment horizontal="center"/>
    </xf>
    <xf numFmtId="0" fontId="5" fillId="0" borderId="44" xfId="0" applyFont="1" applyBorder="1" applyAlignment="1">
      <alignment wrapText="1"/>
    </xf>
    <xf numFmtId="0" fontId="5" fillId="0" borderId="79" xfId="0" applyFont="1" applyBorder="1" applyAlignment="1">
      <alignment horizontal="center"/>
    </xf>
    <xf numFmtId="0" fontId="5" fillId="0" borderId="54" xfId="0" applyFont="1" applyBorder="1" applyAlignment="1">
      <alignment wrapText="1"/>
    </xf>
    <xf numFmtId="166" fontId="5" fillId="0" borderId="54" xfId="0" applyNumberFormat="1" applyFont="1" applyBorder="1" applyAlignment="1">
      <alignment horizontal="right"/>
    </xf>
    <xf numFmtId="166" fontId="5" fillId="0" borderId="62" xfId="0" applyNumberFormat="1" applyFont="1" applyBorder="1" applyAlignment="1">
      <alignment horizontal="right"/>
    </xf>
    <xf numFmtId="166" fontId="5" fillId="0" borderId="44" xfId="0" applyNumberFormat="1" applyFont="1" applyBorder="1" applyAlignment="1">
      <alignment horizontal="right"/>
    </xf>
    <xf numFmtId="0" fontId="5" fillId="0" borderId="51" xfId="0" applyFont="1" applyBorder="1" applyAlignment="1">
      <alignment horizontal="center"/>
    </xf>
    <xf numFmtId="0" fontId="5" fillId="0" borderId="73" xfId="0" applyFont="1" applyBorder="1" applyAlignment="1">
      <alignment wrapText="1"/>
    </xf>
    <xf numFmtId="10" fontId="5" fillId="0" borderId="54" xfId="0" applyNumberFormat="1" applyFont="1" applyBorder="1" applyAlignment="1">
      <alignment horizontal="right"/>
    </xf>
    <xf numFmtId="0" fontId="5" fillId="0" borderId="0" xfId="0" applyFont="1"/>
    <xf numFmtId="0" fontId="1" fillId="0" borderId="44" xfId="0" applyFont="1" applyBorder="1" applyAlignment="1">
      <alignment horizontal="center"/>
    </xf>
    <xf numFmtId="165" fontId="3" fillId="0" borderId="0" xfId="0" applyNumberFormat="1" applyFont="1" applyAlignment="1">
      <alignment horizontal="center"/>
    </xf>
    <xf numFmtId="0" fontId="3" fillId="0" borderId="0" xfId="0" applyFont="1" applyAlignment="1">
      <alignment horizontal="left" vertical="top"/>
    </xf>
    <xf numFmtId="166" fontId="13" fillId="0" borderId="1" xfId="0" applyNumberFormat="1" applyFont="1" applyBorder="1" applyAlignment="1">
      <alignment horizontal="left"/>
    </xf>
    <xf numFmtId="166" fontId="13" fillId="0" borderId="5" xfId="0" applyNumberFormat="1" applyFont="1" applyBorder="1" applyAlignment="1">
      <alignment horizontal="left"/>
    </xf>
    <xf numFmtId="0" fontId="18" fillId="0" borderId="0" xfId="0" applyFont="1" applyAlignment="1">
      <alignment horizontal="left"/>
    </xf>
    <xf numFmtId="0" fontId="3" fillId="0" borderId="0" xfId="0" applyFont="1" applyAlignment="1">
      <alignment vertical="top" wrapText="1"/>
    </xf>
    <xf numFmtId="49" fontId="3" fillId="0" borderId="0" xfId="0" applyNumberFormat="1" applyFont="1" applyAlignment="1">
      <alignment horizontal="center"/>
    </xf>
    <xf numFmtId="0" fontId="22" fillId="0" borderId="0" xfId="0" applyFont="1" applyAlignment="1">
      <alignment horizontal="center"/>
    </xf>
    <xf numFmtId="0" fontId="23" fillId="0" borderId="0" xfId="0" applyFont="1" applyAlignment="1">
      <alignment horizontal="center" wrapText="1"/>
    </xf>
    <xf numFmtId="167" fontId="13" fillId="0" borderId="5" xfId="0" applyNumberFormat="1" applyFont="1" applyBorder="1" applyAlignment="1">
      <alignment horizontal="center"/>
    </xf>
    <xf numFmtId="49" fontId="3" fillId="0" borderId="0" xfId="0" applyNumberFormat="1" applyFont="1"/>
    <xf numFmtId="0" fontId="3" fillId="0" borderId="0" xfId="0" applyFont="1" applyAlignment="1">
      <alignment vertical="center"/>
    </xf>
    <xf numFmtId="44" fontId="21" fillId="0" borderId="0" xfId="0" applyNumberFormat="1" applyFont="1"/>
    <xf numFmtId="0" fontId="24" fillId="0" borderId="0" xfId="0" applyFont="1"/>
    <xf numFmtId="43" fontId="21" fillId="0" borderId="0" xfId="0" applyNumberFormat="1" applyFont="1"/>
    <xf numFmtId="0" fontId="5" fillId="0" borderId="0" xfId="0" applyFont="1" applyAlignment="1">
      <alignment horizontal="right" wrapText="1"/>
    </xf>
    <xf numFmtId="0" fontId="5" fillId="0" borderId="0" xfId="0" applyFont="1" applyAlignment="1">
      <alignment horizontal="left" wrapText="1"/>
    </xf>
    <xf numFmtId="0" fontId="5" fillId="0" borderId="1" xfId="0" applyFont="1" applyBorder="1" applyAlignment="1">
      <alignment horizontal="center" wrapText="1"/>
    </xf>
    <xf numFmtId="165" fontId="5" fillId="0" borderId="1" xfId="0" applyNumberFormat="1" applyFont="1" applyBorder="1" applyAlignment="1">
      <alignment horizontal="center" wrapText="1"/>
    </xf>
    <xf numFmtId="0" fontId="25" fillId="0" borderId="0" xfId="0" applyFont="1" applyAlignment="1">
      <alignment horizontal="center" wrapText="1"/>
    </xf>
    <xf numFmtId="0" fontId="5" fillId="0" borderId="1" xfId="0" applyFont="1" applyBorder="1" applyAlignment="1">
      <alignment horizontal="left" wrapText="1"/>
    </xf>
    <xf numFmtId="0" fontId="26" fillId="0" borderId="5" xfId="0" applyFont="1" applyBorder="1" applyAlignment="1">
      <alignment horizontal="right" vertical="top"/>
    </xf>
    <xf numFmtId="43" fontId="5" fillId="0" borderId="1" xfId="0" applyNumberFormat="1" applyFont="1" applyBorder="1"/>
    <xf numFmtId="169" fontId="5" fillId="0" borderId="1" xfId="0" applyNumberFormat="1" applyFont="1" applyBorder="1"/>
    <xf numFmtId="44" fontId="5" fillId="0" borderId="5" xfId="0" applyNumberFormat="1" applyFont="1" applyBorder="1"/>
    <xf numFmtId="10" fontId="5" fillId="0" borderId="5" xfId="0" applyNumberFormat="1" applyFont="1" applyBorder="1"/>
    <xf numFmtId="0" fontId="21" fillId="0" borderId="5" xfId="0" applyFont="1" applyBorder="1"/>
    <xf numFmtId="10" fontId="5" fillId="0" borderId="1" xfId="0" applyNumberFormat="1" applyFont="1" applyBorder="1"/>
    <xf numFmtId="0" fontId="21" fillId="0" borderId="1" xfId="0" applyFont="1" applyBorder="1"/>
    <xf numFmtId="10" fontId="5" fillId="0" borderId="0" xfId="0" applyNumberFormat="1" applyFont="1"/>
    <xf numFmtId="168" fontId="5" fillId="0" borderId="1" xfId="0" applyNumberFormat="1" applyFont="1" applyBorder="1" applyAlignment="1">
      <alignment horizontal="center"/>
    </xf>
    <xf numFmtId="168" fontId="20" fillId="0" borderId="1" xfId="0" applyNumberFormat="1" applyFont="1" applyBorder="1" applyAlignment="1">
      <alignment horizontal="right"/>
    </xf>
    <xf numFmtId="168" fontId="8" fillId="0" borderId="1" xfId="0" applyNumberFormat="1" applyFont="1" applyBorder="1" applyAlignment="1">
      <alignment horizontal="center"/>
    </xf>
    <xf numFmtId="168" fontId="5" fillId="0" borderId="82" xfId="0" applyNumberFormat="1" applyFont="1" applyBorder="1" applyAlignment="1">
      <alignment horizontal="center"/>
    </xf>
    <xf numFmtId="0" fontId="1" fillId="0" borderId="0" xfId="0" applyFont="1" applyAlignment="1">
      <alignment horizontal="left" vertical="top"/>
    </xf>
    <xf numFmtId="0" fontId="4" fillId="0" borderId="10" xfId="0" applyFont="1" applyBorder="1"/>
    <xf numFmtId="0" fontId="4" fillId="0" borderId="16" xfId="0" applyFont="1" applyBorder="1"/>
    <xf numFmtId="0" fontId="21" fillId="0" borderId="16" xfId="0" applyFont="1" applyBorder="1"/>
    <xf numFmtId="0" fontId="21" fillId="0" borderId="19" xfId="0" applyFont="1" applyBorder="1"/>
    <xf numFmtId="166" fontId="5" fillId="0" borderId="84" xfId="0" applyNumberFormat="1" applyFont="1" applyBorder="1"/>
    <xf numFmtId="0" fontId="8" fillId="0" borderId="8" xfId="0" applyFont="1" applyBorder="1" applyAlignment="1">
      <alignment horizontal="center"/>
    </xf>
    <xf numFmtId="0" fontId="4" fillId="0" borderId="0" xfId="0" applyFont="1" applyAlignment="1">
      <alignment horizontal="center"/>
    </xf>
    <xf numFmtId="0" fontId="0" fillId="0" borderId="0" xfId="0"/>
    <xf numFmtId="0" fontId="3" fillId="0" borderId="0" xfId="0" applyFont="1" applyAlignment="1">
      <alignment horizontal="left" vertical="center" wrapText="1"/>
    </xf>
    <xf numFmtId="0" fontId="1" fillId="0" borderId="0" xfId="0" applyFont="1" applyAlignment="1">
      <alignment horizontal="center"/>
    </xf>
    <xf numFmtId="0" fontId="3" fillId="0" borderId="0" xfId="0" applyFont="1" applyAlignment="1">
      <alignment horizontal="center"/>
    </xf>
    <xf numFmtId="0" fontId="3" fillId="0" borderId="0" xfId="0" applyFont="1" applyAlignment="1">
      <alignment horizontal="left" wrapText="1"/>
    </xf>
    <xf numFmtId="0" fontId="1" fillId="0" borderId="0" xfId="0" applyFont="1" applyAlignment="1">
      <alignment horizontal="left"/>
    </xf>
    <xf numFmtId="0" fontId="5" fillId="0" borderId="0" xfId="0" applyFont="1" applyAlignment="1">
      <alignment horizontal="center"/>
    </xf>
    <xf numFmtId="0" fontId="3" fillId="0" borderId="0" xfId="0" applyFont="1" applyAlignment="1">
      <alignment horizontal="left"/>
    </xf>
    <xf numFmtId="0" fontId="3" fillId="0" borderId="0" xfId="0" applyFont="1" applyAlignment="1">
      <alignment horizontal="left" vertical="top" wrapText="1"/>
    </xf>
    <xf numFmtId="0" fontId="2" fillId="0" borderId="0" xfId="0" applyFont="1" applyAlignment="1">
      <alignment horizontal="center"/>
    </xf>
    <xf numFmtId="0" fontId="4" fillId="0" borderId="0" xfId="0" applyFont="1" applyAlignment="1">
      <alignment horizontal="center" vertical="top"/>
    </xf>
    <xf numFmtId="0" fontId="3" fillId="0" borderId="0" xfId="0" applyFont="1" applyAlignment="1">
      <alignment horizontal="center" vertical="top"/>
    </xf>
    <xf numFmtId="0" fontId="5" fillId="0" borderId="0" xfId="0" applyFont="1" applyAlignment="1">
      <alignment horizontal="center" vertical="top"/>
    </xf>
    <xf numFmtId="0" fontId="6" fillId="0" borderId="0" xfId="0" applyFont="1" applyAlignment="1">
      <alignment horizontal="center"/>
    </xf>
    <xf numFmtId="0" fontId="1" fillId="0" borderId="0" xfId="0" applyFont="1" applyAlignment="1">
      <alignment horizontal="left" vertical="center" wrapText="1"/>
    </xf>
    <xf numFmtId="0" fontId="1" fillId="0" borderId="0" xfId="0" applyFont="1"/>
    <xf numFmtId="0" fontId="16" fillId="4" borderId="42" xfId="0" applyFont="1" applyFill="1" applyBorder="1" applyAlignment="1">
      <alignment horizontal="right" vertical="top" wrapText="1"/>
    </xf>
    <xf numFmtId="0" fontId="9" fillId="0" borderId="43" xfId="0" applyFont="1" applyBorder="1"/>
    <xf numFmtId="42" fontId="5" fillId="0" borderId="42" xfId="0" applyNumberFormat="1" applyFont="1" applyBorder="1" applyAlignment="1">
      <alignment horizontal="right" vertical="top" wrapText="1"/>
    </xf>
    <xf numFmtId="0" fontId="16" fillId="4" borderId="52" xfId="0" applyFont="1" applyFill="1" applyBorder="1" applyAlignment="1">
      <alignment horizontal="right" vertical="top" wrapText="1"/>
    </xf>
    <xf numFmtId="0" fontId="9" fillId="0" borderId="53" xfId="0" applyFont="1" applyBorder="1"/>
    <xf numFmtId="0" fontId="11" fillId="4" borderId="46" xfId="0" applyFont="1" applyFill="1" applyBorder="1" applyAlignment="1">
      <alignment vertical="top" wrapText="1"/>
    </xf>
    <xf numFmtId="0" fontId="9" fillId="0" borderId="47" xfId="0" applyFont="1" applyBorder="1"/>
    <xf numFmtId="0" fontId="11" fillId="4" borderId="42" xfId="0" applyFont="1" applyFill="1" applyBorder="1" applyAlignment="1">
      <alignment horizontal="right" vertical="top" wrapText="1"/>
    </xf>
    <xf numFmtId="166" fontId="5" fillId="0" borderId="24" xfId="0" applyNumberFormat="1" applyFont="1" applyBorder="1" applyAlignment="1">
      <alignment vertical="top" wrapText="1"/>
    </xf>
    <xf numFmtId="0" fontId="9" fillId="0" borderId="33" xfId="0" applyFont="1" applyBorder="1"/>
    <xf numFmtId="0" fontId="3" fillId="0" borderId="1" xfId="0" applyFont="1" applyBorder="1" applyAlignment="1">
      <alignment horizontal="left"/>
    </xf>
    <xf numFmtId="0" fontId="9" fillId="0" borderId="1" xfId="0" applyFont="1" applyBorder="1"/>
    <xf numFmtId="0" fontId="5" fillId="0" borderId="0" xfId="0" applyFont="1" applyAlignment="1">
      <alignment horizontal="left" vertical="center" wrapText="1"/>
    </xf>
    <xf numFmtId="0" fontId="3" fillId="0" borderId="5" xfId="0" applyFont="1" applyBorder="1" applyAlignment="1">
      <alignment horizontal="left"/>
    </xf>
    <xf numFmtId="0" fontId="9" fillId="0" borderId="5" xfId="0" applyFont="1" applyBorder="1"/>
    <xf numFmtId="0" fontId="3" fillId="0" borderId="8" xfId="0" applyFont="1" applyBorder="1" applyAlignment="1">
      <alignment horizontal="center"/>
    </xf>
    <xf numFmtId="0" fontId="9" fillId="0" borderId="8" xfId="0" applyFont="1" applyBorder="1"/>
    <xf numFmtId="0" fontId="1" fillId="0" borderId="8" xfId="0" applyFont="1" applyBorder="1" applyAlignment="1">
      <alignment horizontal="center"/>
    </xf>
    <xf numFmtId="0" fontId="8" fillId="0" borderId="14" xfId="0" applyFont="1" applyBorder="1" applyAlignment="1">
      <alignment horizontal="center" vertical="center" wrapText="1"/>
    </xf>
    <xf numFmtId="0" fontId="9" fillId="0" borderId="11" xfId="0" applyFont="1" applyBorder="1"/>
    <xf numFmtId="0" fontId="9" fillId="0" borderId="15" xfId="0" applyFont="1" applyBorder="1"/>
    <xf numFmtId="0" fontId="9" fillId="0" borderId="17" xfId="0" applyFont="1" applyBorder="1"/>
    <xf numFmtId="0" fontId="9" fillId="0" borderId="19" xfId="0" applyFont="1" applyBorder="1"/>
    <xf numFmtId="0" fontId="9" fillId="0" borderId="21" xfId="0" applyFont="1" applyBorder="1"/>
    <xf numFmtId="0" fontId="9" fillId="0" borderId="22" xfId="0" applyFont="1" applyBorder="1"/>
    <xf numFmtId="0" fontId="13" fillId="0" borderId="19" xfId="0" applyFont="1" applyBorder="1" applyAlignment="1">
      <alignment wrapText="1"/>
    </xf>
    <xf numFmtId="0" fontId="9" fillId="0" borderId="23" xfId="0" applyFont="1" applyBorder="1"/>
    <xf numFmtId="0" fontId="1" fillId="0" borderId="0" xfId="0" applyFont="1" applyAlignment="1">
      <alignment horizontal="left" wrapText="1"/>
    </xf>
    <xf numFmtId="0" fontId="12" fillId="0" borderId="10" xfId="0" applyFont="1" applyBorder="1" applyAlignment="1">
      <alignment vertical="top" wrapText="1"/>
    </xf>
    <xf numFmtId="0" fontId="8" fillId="0" borderId="16" xfId="0" applyFont="1" applyBorder="1" applyAlignment="1">
      <alignment horizontal="center" vertical="top" wrapText="1"/>
    </xf>
    <xf numFmtId="0" fontId="4" fillId="0" borderId="16" xfId="0" applyFont="1" applyBorder="1" applyAlignment="1">
      <alignment horizontal="center" vertical="top" wrapText="1"/>
    </xf>
    <xf numFmtId="0" fontId="11" fillId="3" borderId="28" xfId="0" applyFont="1" applyFill="1" applyBorder="1" applyAlignment="1">
      <alignment horizontal="center" vertical="top" wrapText="1"/>
    </xf>
    <xf numFmtId="0" fontId="9" fillId="0" borderId="29" xfId="0" applyFont="1" applyBorder="1"/>
    <xf numFmtId="0" fontId="9" fillId="0" borderId="18" xfId="0" applyFont="1" applyBorder="1"/>
    <xf numFmtId="0" fontId="9" fillId="0" borderId="26" xfId="0" applyFont="1" applyBorder="1"/>
    <xf numFmtId="0" fontId="9" fillId="0" borderId="27" xfId="0" applyFont="1" applyBorder="1"/>
    <xf numFmtId="0" fontId="13" fillId="0" borderId="15" xfId="0" applyFont="1" applyBorder="1" applyAlignment="1">
      <alignment wrapText="1"/>
    </xf>
    <xf numFmtId="0" fontId="17" fillId="4" borderId="42" xfId="0" applyFont="1" applyFill="1" applyBorder="1" applyAlignment="1">
      <alignment horizontal="right" vertical="top" wrapText="1"/>
    </xf>
    <xf numFmtId="49" fontId="13" fillId="0" borderId="32" xfId="0" applyNumberFormat="1" applyFont="1" applyBorder="1" applyAlignment="1">
      <alignment horizontal="center" vertical="top" wrapText="1"/>
    </xf>
    <xf numFmtId="0" fontId="9" fillId="0" borderId="39" xfId="0" applyFont="1" applyBorder="1"/>
    <xf numFmtId="0" fontId="13" fillId="0" borderId="0" xfId="0" applyFont="1" applyAlignment="1">
      <alignment horizontal="left"/>
    </xf>
    <xf numFmtId="0" fontId="9" fillId="0" borderId="60" xfId="0" applyFont="1" applyBorder="1"/>
    <xf numFmtId="0" fontId="13" fillId="0" borderId="0" xfId="0" applyFont="1" applyAlignment="1">
      <alignment horizontal="center"/>
    </xf>
    <xf numFmtId="0" fontId="3" fillId="0" borderId="0" xfId="0" applyFont="1" applyAlignment="1">
      <alignment horizontal="left" vertical="center"/>
    </xf>
    <xf numFmtId="0" fontId="13" fillId="0" borderId="0" xfId="0" applyFont="1"/>
    <xf numFmtId="0" fontId="3" fillId="0" borderId="0" xfId="0" applyFont="1"/>
    <xf numFmtId="0" fontId="3" fillId="0" borderId="0" xfId="0" applyFont="1" applyAlignment="1">
      <alignment horizontal="left" vertical="center" shrinkToFit="1"/>
    </xf>
    <xf numFmtId="49" fontId="1" fillId="0" borderId="0" xfId="0" applyNumberFormat="1" applyFont="1" applyAlignment="1">
      <alignment horizontal="center"/>
    </xf>
    <xf numFmtId="0" fontId="3" fillId="0" borderId="61" xfId="0" applyFont="1" applyBorder="1" applyAlignment="1">
      <alignment horizontal="center"/>
    </xf>
    <xf numFmtId="0" fontId="9" fillId="0" borderId="61" xfId="0" applyFont="1" applyBorder="1"/>
    <xf numFmtId="0" fontId="14" fillId="0" borderId="66" xfId="0" applyFont="1" applyBorder="1" applyAlignment="1">
      <alignment horizontal="left" vertical="top"/>
    </xf>
    <xf numFmtId="0" fontId="14" fillId="0" borderId="66" xfId="0" applyFont="1" applyBorder="1" applyAlignment="1">
      <alignment horizontal="left" vertical="top" wrapText="1"/>
    </xf>
    <xf numFmtId="0" fontId="13" fillId="0" borderId="64" xfId="0" applyFont="1" applyBorder="1" applyAlignment="1">
      <alignment horizontal="left" vertical="top" wrapText="1"/>
    </xf>
    <xf numFmtId="0" fontId="19" fillId="0" borderId="11" xfId="0" applyFont="1" applyBorder="1" applyAlignment="1">
      <alignment horizontal="center"/>
    </xf>
    <xf numFmtId="0" fontId="13" fillId="0" borderId="61" xfId="0" applyFont="1" applyBorder="1" applyAlignment="1">
      <alignment horizontal="right"/>
    </xf>
    <xf numFmtId="0" fontId="11" fillId="0" borderId="10" xfId="0" applyFont="1" applyBorder="1" applyAlignment="1">
      <alignment horizontal="center" vertical="top" wrapText="1"/>
    </xf>
    <xf numFmtId="0" fontId="9" fillId="0" borderId="13" xfId="0" applyFont="1" applyBorder="1"/>
    <xf numFmtId="0" fontId="19" fillId="0" borderId="0" xfId="0" applyFont="1" applyAlignment="1">
      <alignment horizontal="center"/>
    </xf>
    <xf numFmtId="0" fontId="5" fillId="0" borderId="61" xfId="0" applyFont="1" applyBorder="1" applyAlignment="1">
      <alignment horizontal="center"/>
    </xf>
    <xf numFmtId="0" fontId="5" fillId="0" borderId="1" xfId="0" applyFont="1" applyBorder="1" applyAlignment="1">
      <alignment horizontal="center"/>
    </xf>
    <xf numFmtId="0" fontId="13" fillId="0" borderId="0" xfId="0" applyFont="1" applyAlignment="1">
      <alignment horizontal="right"/>
    </xf>
    <xf numFmtId="0" fontId="3" fillId="0" borderId="1" xfId="0" applyFont="1" applyBorder="1" applyAlignment="1">
      <alignment horizontal="center"/>
    </xf>
    <xf numFmtId="0" fontId="5" fillId="0" borderId="1" xfId="0" applyFont="1" applyBorder="1" applyAlignment="1">
      <alignment horizontal="left"/>
    </xf>
    <xf numFmtId="0" fontId="5" fillId="0" borderId="0" xfId="0" applyFont="1" applyAlignment="1">
      <alignment horizontal="left"/>
    </xf>
    <xf numFmtId="166" fontId="19" fillId="0" borderId="0" xfId="0" applyNumberFormat="1" applyFont="1" applyAlignment="1">
      <alignment horizontal="center"/>
    </xf>
    <xf numFmtId="0" fontId="11" fillId="0" borderId="10" xfId="0" applyFont="1" applyBorder="1" applyAlignment="1">
      <alignment horizontal="left" vertical="top" wrapText="1"/>
    </xf>
    <xf numFmtId="166" fontId="19" fillId="0" borderId="11" xfId="0" applyNumberFormat="1" applyFont="1" applyBorder="1" applyAlignment="1">
      <alignment horizontal="center"/>
    </xf>
    <xf numFmtId="0" fontId="13" fillId="4" borderId="66" xfId="0" applyFont="1" applyFill="1" applyBorder="1" applyAlignment="1">
      <alignment horizontal="left" vertical="top" wrapText="1"/>
    </xf>
    <xf numFmtId="166" fontId="5" fillId="0" borderId="42" xfId="0" applyNumberFormat="1" applyFont="1" applyBorder="1" applyAlignment="1">
      <alignment horizontal="right"/>
    </xf>
    <xf numFmtId="166" fontId="5" fillId="0" borderId="52" xfId="0" applyNumberFormat="1" applyFont="1" applyBorder="1" applyAlignment="1">
      <alignment horizontal="right"/>
    </xf>
    <xf numFmtId="165" fontId="8" fillId="0" borderId="76" xfId="0" applyNumberFormat="1" applyFont="1" applyBorder="1" applyAlignment="1">
      <alignment horizontal="center"/>
    </xf>
    <xf numFmtId="0" fontId="9" fillId="0" borderId="70" xfId="0" applyFont="1" applyBorder="1"/>
    <xf numFmtId="0" fontId="8" fillId="0" borderId="76" xfId="0" applyFont="1" applyBorder="1" applyAlignment="1">
      <alignment horizontal="center"/>
    </xf>
    <xf numFmtId="0" fontId="9" fillId="0" borderId="77" xfId="0" applyFont="1" applyBorder="1"/>
    <xf numFmtId="0" fontId="9" fillId="0" borderId="78" xfId="0" applyFont="1" applyBorder="1"/>
    <xf numFmtId="0" fontId="9" fillId="0" borderId="80" xfId="0" applyFont="1" applyBorder="1"/>
    <xf numFmtId="166" fontId="5" fillId="0" borderId="76" xfId="0" applyNumberFormat="1" applyFont="1" applyBorder="1" applyAlignment="1">
      <alignment horizontal="right"/>
    </xf>
    <xf numFmtId="10" fontId="5" fillId="0" borderId="52" xfId="0" applyNumberFormat="1" applyFont="1" applyBorder="1" applyAlignment="1">
      <alignment horizontal="right"/>
    </xf>
    <xf numFmtId="166" fontId="13" fillId="0" borderId="5" xfId="0" applyNumberFormat="1" applyFont="1" applyBorder="1" applyAlignment="1">
      <alignment horizontal="center"/>
    </xf>
    <xf numFmtId="0" fontId="13" fillId="0" borderId="5" xfId="0" applyFont="1" applyBorder="1" applyAlignment="1">
      <alignment horizontal="left"/>
    </xf>
    <xf numFmtId="0" fontId="13" fillId="0" borderId="1" xfId="0" applyFont="1" applyBorder="1" applyAlignment="1">
      <alignment horizontal="left"/>
    </xf>
    <xf numFmtId="0" fontId="22" fillId="0" borderId="0" xfId="0" applyFont="1" applyAlignment="1">
      <alignment horizontal="center"/>
    </xf>
    <xf numFmtId="0" fontId="13" fillId="0" borderId="1" xfId="0" applyFont="1" applyBorder="1"/>
    <xf numFmtId="0" fontId="13" fillId="0" borderId="5" xfId="0" applyFont="1" applyBorder="1"/>
    <xf numFmtId="0" fontId="14" fillId="0" borderId="0" xfId="0" applyFont="1" applyAlignment="1">
      <alignment horizontal="right"/>
    </xf>
    <xf numFmtId="0" fontId="8" fillId="0" borderId="0" xfId="0" applyFont="1" applyAlignment="1">
      <alignment horizontal="left"/>
    </xf>
    <xf numFmtId="0" fontId="18" fillId="0" borderId="0" xfId="0" applyFont="1" applyAlignment="1">
      <alignment horizontal="center"/>
    </xf>
    <xf numFmtId="0" fontId="8" fillId="0" borderId="8" xfId="0" applyFont="1" applyBorder="1" applyAlignment="1">
      <alignment horizontal="left"/>
    </xf>
    <xf numFmtId="166" fontId="13" fillId="0" borderId="1" xfId="0" applyNumberFormat="1" applyFont="1" applyBorder="1" applyAlignment="1">
      <alignment horizontal="center"/>
    </xf>
    <xf numFmtId="0" fontId="8" fillId="0" borderId="0" xfId="0" applyFont="1" applyAlignment="1">
      <alignment horizontal="left" wrapText="1"/>
    </xf>
    <xf numFmtId="168" fontId="5" fillId="0" borderId="0" xfId="0" applyNumberFormat="1" applyFont="1" applyAlignment="1">
      <alignment wrapText="1"/>
    </xf>
    <xf numFmtId="0" fontId="24" fillId="0" borderId="0" xfId="0" applyFont="1" applyAlignment="1">
      <alignment horizontal="left"/>
    </xf>
    <xf numFmtId="0" fontId="5" fillId="0" borderId="0" xfId="0" applyFont="1" applyAlignment="1">
      <alignment horizontal="left" vertical="top" wrapText="1"/>
    </xf>
    <xf numFmtId="0" fontId="4" fillId="0" borderId="61" xfId="0" applyFont="1" applyBorder="1" applyAlignment="1">
      <alignment horizontal="center"/>
    </xf>
    <xf numFmtId="0" fontId="9" fillId="0" borderId="83" xfId="0" applyFont="1" applyBorder="1"/>
    <xf numFmtId="49" fontId="3" fillId="2" borderId="2" xfId="0" applyNumberFormat="1" applyFont="1" applyFill="1" applyBorder="1" applyAlignment="1" applyProtection="1">
      <alignment horizontal="left"/>
      <protection locked="0"/>
    </xf>
    <xf numFmtId="0" fontId="9" fillId="0" borderId="3" xfId="0" applyFont="1" applyBorder="1" applyProtection="1">
      <protection locked="0"/>
    </xf>
    <xf numFmtId="0" fontId="9" fillId="0" borderId="4" xfId="0" applyFont="1" applyBorder="1" applyProtection="1">
      <protection locked="0"/>
    </xf>
    <xf numFmtId="0" fontId="3" fillId="2" borderId="6" xfId="0" applyFont="1" applyFill="1" applyBorder="1" applyAlignment="1" applyProtection="1">
      <alignment horizontal="left"/>
      <protection locked="0"/>
    </xf>
    <xf numFmtId="0" fontId="9" fillId="0" borderId="5" xfId="0" applyFont="1" applyBorder="1" applyProtection="1">
      <protection locked="0"/>
    </xf>
    <xf numFmtId="0" fontId="9" fillId="0" borderId="7" xfId="0" applyFont="1" applyBorder="1" applyProtection="1">
      <protection locked="0"/>
    </xf>
    <xf numFmtId="49" fontId="3" fillId="2" borderId="6" xfId="0" applyNumberFormat="1" applyFont="1" applyFill="1" applyBorder="1" applyAlignment="1" applyProtection="1">
      <alignment horizontal="left"/>
      <protection locked="0"/>
    </xf>
    <xf numFmtId="164" fontId="3" fillId="2" borderId="9" xfId="0" applyNumberFormat="1" applyFont="1" applyFill="1" applyBorder="1" applyAlignment="1" applyProtection="1">
      <alignment horizontal="center"/>
      <protection locked="0"/>
    </xf>
    <xf numFmtId="0" fontId="15" fillId="2" borderId="30" xfId="0" applyFont="1" applyFill="1" applyBorder="1" applyAlignment="1" applyProtection="1">
      <alignment horizontal="center" vertical="top" wrapText="1"/>
      <protection locked="0"/>
    </xf>
    <xf numFmtId="166" fontId="5" fillId="2" borderId="34" xfId="0" applyNumberFormat="1" applyFont="1" applyFill="1" applyBorder="1" applyAlignment="1" applyProtection="1">
      <alignment vertical="top" wrapText="1"/>
      <protection locked="0"/>
    </xf>
    <xf numFmtId="0" fontId="9" fillId="0" borderId="35" xfId="0" applyFont="1" applyBorder="1" applyProtection="1">
      <protection locked="0"/>
    </xf>
    <xf numFmtId="0" fontId="9" fillId="0" borderId="21" xfId="0" applyFont="1" applyBorder="1" applyProtection="1">
      <protection locked="0"/>
    </xf>
    <xf numFmtId="0" fontId="9" fillId="0" borderId="27" xfId="0" applyFont="1" applyBorder="1" applyProtection="1">
      <protection locked="0"/>
    </xf>
    <xf numFmtId="166" fontId="5" fillId="2" borderId="36" xfId="0" applyNumberFormat="1" applyFont="1" applyFill="1" applyBorder="1" applyAlignment="1" applyProtection="1">
      <alignment vertical="top" wrapText="1"/>
      <protection locked="0"/>
    </xf>
    <xf numFmtId="0" fontId="9" fillId="0" borderId="40" xfId="0" applyFont="1" applyBorder="1" applyProtection="1">
      <protection locked="0"/>
    </xf>
    <xf numFmtId="166" fontId="5" fillId="2" borderId="37" xfId="0" applyNumberFormat="1" applyFont="1" applyFill="1" applyBorder="1" applyAlignment="1" applyProtection="1">
      <alignment vertical="top" wrapText="1"/>
      <protection locked="0"/>
    </xf>
    <xf numFmtId="166" fontId="5" fillId="2" borderId="38" xfId="0" applyNumberFormat="1" applyFont="1" applyFill="1" applyBorder="1" applyAlignment="1" applyProtection="1">
      <alignment vertical="top" wrapText="1"/>
      <protection locked="0"/>
    </xf>
    <xf numFmtId="0" fontId="9" fillId="0" borderId="31" xfId="0" applyFont="1" applyBorder="1" applyProtection="1">
      <protection locked="0"/>
    </xf>
    <xf numFmtId="166" fontId="5" fillId="2" borderId="24" xfId="0" applyNumberFormat="1" applyFont="1" applyFill="1" applyBorder="1" applyAlignment="1" applyProtection="1">
      <alignment vertical="top" wrapText="1"/>
      <protection locked="0"/>
    </xf>
    <xf numFmtId="0" fontId="9" fillId="0" borderId="33" xfId="0" applyFont="1" applyBorder="1" applyProtection="1">
      <protection locked="0"/>
    </xf>
    <xf numFmtId="42" fontId="5" fillId="2" borderId="36" xfId="0" applyNumberFormat="1" applyFont="1" applyFill="1" applyBorder="1" applyAlignment="1" applyProtection="1">
      <alignment vertical="top" wrapText="1"/>
      <protection locked="0"/>
    </xf>
    <xf numFmtId="166" fontId="5" fillId="2" borderId="25" xfId="0" applyNumberFormat="1" applyFont="1" applyFill="1" applyBorder="1" applyAlignment="1" applyProtection="1">
      <alignment vertical="top" wrapText="1"/>
      <protection locked="0"/>
    </xf>
    <xf numFmtId="0" fontId="5" fillId="2" borderId="48" xfId="0" applyFont="1" applyFill="1" applyBorder="1" applyAlignment="1" applyProtection="1">
      <alignment vertical="top" wrapText="1"/>
      <protection locked="0"/>
    </xf>
    <xf numFmtId="0" fontId="5" fillId="2" borderId="49" xfId="0" applyFont="1" applyFill="1" applyBorder="1" applyAlignment="1" applyProtection="1">
      <alignment vertical="top" wrapText="1"/>
      <protection locked="0"/>
    </xf>
    <xf numFmtId="166" fontId="5" fillId="2" borderId="46" xfId="0" applyNumberFormat="1" applyFont="1" applyFill="1" applyBorder="1" applyAlignment="1" applyProtection="1">
      <alignment vertical="top" wrapText="1"/>
      <protection locked="0"/>
    </xf>
    <xf numFmtId="0" fontId="9" fillId="0" borderId="47" xfId="0" applyFont="1" applyBorder="1" applyProtection="1">
      <protection locked="0"/>
    </xf>
    <xf numFmtId="166" fontId="5" fillId="2" borderId="48" xfId="0" applyNumberFormat="1" applyFont="1" applyFill="1" applyBorder="1" applyAlignment="1" applyProtection="1">
      <alignment vertical="top" wrapText="1"/>
      <protection locked="0"/>
    </xf>
    <xf numFmtId="166" fontId="5" fillId="2" borderId="49" xfId="0" applyNumberFormat="1" applyFont="1" applyFill="1" applyBorder="1" applyAlignment="1" applyProtection="1">
      <alignment vertical="top" wrapText="1"/>
      <protection locked="0"/>
    </xf>
    <xf numFmtId="39" fontId="5" fillId="2" borderId="42" xfId="0" applyNumberFormat="1" applyFont="1" applyFill="1" applyBorder="1" applyAlignment="1" applyProtection="1">
      <alignment horizontal="right" vertical="top" wrapText="1"/>
      <protection locked="0"/>
    </xf>
    <xf numFmtId="0" fontId="9" fillId="0" borderId="43" xfId="0" applyFont="1" applyBorder="1" applyProtection="1">
      <protection locked="0"/>
    </xf>
    <xf numFmtId="0" fontId="3" fillId="2" borderId="58" xfId="0" applyFont="1" applyFill="1" applyBorder="1" applyAlignment="1" applyProtection="1">
      <alignment horizontal="left" vertical="top" wrapText="1"/>
      <protection locked="0"/>
    </xf>
    <xf numFmtId="0" fontId="9" fillId="0" borderId="59" xfId="0" applyFont="1" applyBorder="1" applyProtection="1">
      <protection locked="0"/>
    </xf>
    <xf numFmtId="0" fontId="9" fillId="0" borderId="60" xfId="0" applyFont="1" applyBorder="1" applyProtection="1">
      <protection locked="0"/>
    </xf>
    <xf numFmtId="0" fontId="3" fillId="2" borderId="44" xfId="0" applyFont="1" applyFill="1" applyBorder="1" applyAlignment="1" applyProtection="1">
      <alignment horizontal="center"/>
      <protection locked="0"/>
    </xf>
    <xf numFmtId="0" fontId="11" fillId="2" borderId="44" xfId="0" applyFont="1" applyFill="1" applyBorder="1" applyAlignment="1" applyProtection="1">
      <alignment horizontal="center" vertical="top" wrapText="1"/>
      <protection locked="0"/>
    </xf>
    <xf numFmtId="166" fontId="13" fillId="2" borderId="65" xfId="0" applyNumberFormat="1" applyFont="1" applyFill="1" applyBorder="1" applyAlignment="1" applyProtection="1">
      <alignment vertical="top" wrapText="1"/>
      <protection locked="0"/>
    </xf>
    <xf numFmtId="166" fontId="13" fillId="2" borderId="44" xfId="0" applyNumberFormat="1" applyFont="1" applyFill="1" applyBorder="1" applyAlignment="1" applyProtection="1">
      <alignment vertical="top" wrapText="1"/>
      <protection locked="0"/>
    </xf>
    <xf numFmtId="0" fontId="1" fillId="2" borderId="2" xfId="0" applyFont="1" applyFill="1" applyBorder="1" applyAlignment="1" applyProtection="1">
      <alignment horizontal="center"/>
      <protection locked="0"/>
    </xf>
    <xf numFmtId="0" fontId="5" fillId="2" borderId="6" xfId="0" applyFont="1" applyFill="1" applyBorder="1" applyAlignment="1" applyProtection="1">
      <alignment horizontal="left"/>
      <protection locked="0"/>
    </xf>
    <xf numFmtId="0" fontId="5" fillId="2" borderId="58" xfId="0" applyFont="1" applyFill="1" applyBorder="1" applyAlignment="1" applyProtection="1">
      <alignment horizontal="left" vertical="top" wrapText="1"/>
      <protection locked="0"/>
    </xf>
    <xf numFmtId="166" fontId="13" fillId="2" borderId="72" xfId="0" applyNumberFormat="1" applyFont="1" applyFill="1" applyBorder="1" applyAlignment="1" applyProtection="1">
      <alignment vertical="top" wrapText="1"/>
      <protection locked="0"/>
    </xf>
    <xf numFmtId="166" fontId="13" fillId="2" borderId="45" xfId="0" applyNumberFormat="1" applyFont="1" applyFill="1" applyBorder="1" applyAlignment="1" applyProtection="1">
      <alignment vertical="top" wrapText="1"/>
      <protection locked="0"/>
    </xf>
    <xf numFmtId="166" fontId="5" fillId="2" borderId="65" xfId="0" applyNumberFormat="1" applyFont="1" applyFill="1" applyBorder="1" applyAlignment="1" applyProtection="1">
      <alignment horizontal="right"/>
      <protection locked="0"/>
    </xf>
    <xf numFmtId="166" fontId="5" fillId="2" borderId="42" xfId="0" applyNumberFormat="1" applyFont="1" applyFill="1" applyBorder="1" applyAlignment="1" applyProtection="1">
      <alignment horizontal="right"/>
      <protection locked="0"/>
    </xf>
    <xf numFmtId="0" fontId="9" fillId="0" borderId="78" xfId="0" applyFont="1" applyBorder="1" applyProtection="1">
      <protection locked="0"/>
    </xf>
    <xf numFmtId="10" fontId="5" fillId="2" borderId="44" xfId="0" applyNumberFormat="1" applyFont="1" applyFill="1" applyBorder="1" applyAlignment="1" applyProtection="1">
      <alignment horizontal="right"/>
      <protection locked="0"/>
    </xf>
    <xf numFmtId="10" fontId="5" fillId="2" borderId="42" xfId="0" applyNumberFormat="1" applyFont="1" applyFill="1" applyBorder="1" applyAlignment="1" applyProtection="1">
      <alignment horizontal="right"/>
      <protection locked="0"/>
    </xf>
    <xf numFmtId="166" fontId="5" fillId="2" borderId="44" xfId="0" applyNumberFormat="1" applyFont="1" applyFill="1" applyBorder="1" applyAlignment="1" applyProtection="1">
      <alignment horizontal="right"/>
      <protection locked="0"/>
    </xf>
    <xf numFmtId="0" fontId="13" fillId="2" borderId="2" xfId="0" applyFont="1" applyFill="1" applyBorder="1" applyAlignment="1" applyProtection="1">
      <alignment horizontal="left"/>
      <protection locked="0"/>
    </xf>
    <xf numFmtId="0" fontId="13" fillId="2" borderId="6" xfId="0" applyFont="1" applyFill="1" applyBorder="1" applyAlignment="1" applyProtection="1">
      <alignment horizontal="left"/>
      <protection locked="0"/>
    </xf>
    <xf numFmtId="0" fontId="13" fillId="2" borderId="6" xfId="0" applyFont="1" applyFill="1" applyBorder="1" applyAlignment="1" applyProtection="1">
      <alignment horizontal="left" vertical="top"/>
      <protection locked="0"/>
    </xf>
    <xf numFmtId="43" fontId="5" fillId="2" borderId="81" xfId="0" applyNumberFormat="1" applyFont="1" applyFill="1" applyBorder="1" applyProtection="1">
      <protection locked="0"/>
    </xf>
    <xf numFmtId="0" fontId="9" fillId="0" borderId="83" xfId="0" applyFont="1" applyBorder="1" applyAlignment="1" applyProtection="1">
      <alignment wrapText="1"/>
      <protection locked="0"/>
    </xf>
    <xf numFmtId="166" fontId="5" fillId="2" borderId="9" xfId="0" applyNumberFormat="1" applyFont="1" applyFill="1" applyBorder="1" applyProtection="1">
      <protection locked="0"/>
    </xf>
    <xf numFmtId="0" fontId="5" fillId="2" borderId="10" xfId="0" applyFont="1" applyFill="1" applyBorder="1" applyAlignment="1" applyProtection="1">
      <alignment horizontal="left" wrapText="1"/>
      <protection locked="0"/>
    </xf>
    <xf numFmtId="0" fontId="27" fillId="0" borderId="16" xfId="0" applyFont="1" applyBorder="1" applyAlignment="1">
      <alignment horizontal="center" wrapText="1"/>
    </xf>
    <xf numFmtId="0" fontId="0" fillId="0" borderId="60" xfId="0" applyBorder="1"/>
    <xf numFmtId="0" fontId="1" fillId="0" borderId="16" xfId="0" applyFont="1" applyBorder="1" applyAlignment="1">
      <alignment horizontal="left" wrapText="1"/>
    </xf>
    <xf numFmtId="0" fontId="5" fillId="0" borderId="16" xfId="0" applyFont="1" applyBorder="1" applyAlignment="1">
      <alignment horizontal="left" vertical="center"/>
    </xf>
    <xf numFmtId="0" fontId="3" fillId="0" borderId="16" xfId="0" applyFont="1" applyBorder="1" applyAlignment="1">
      <alignment horizontal="left" vertical="center"/>
    </xf>
    <xf numFmtId="0" fontId="28" fillId="0" borderId="60" xfId="0" applyFont="1" applyBorder="1" applyAlignment="1">
      <alignment horizontal="left" vertical="center"/>
    </xf>
    <xf numFmtId="0" fontId="3" fillId="0" borderId="60" xfId="0" applyFont="1" applyBorder="1" applyAlignment="1">
      <alignment horizontal="left" vertical="center"/>
    </xf>
    <xf numFmtId="0" fontId="3" fillId="0" borderId="16" xfId="0" applyFont="1" applyBorder="1" applyAlignment="1">
      <alignment horizontal="left"/>
    </xf>
    <xf numFmtId="0" fontId="8" fillId="0" borderId="60" xfId="0" applyFont="1" applyBorder="1" applyAlignment="1">
      <alignment horizontal="left"/>
    </xf>
    <xf numFmtId="0" fontId="5" fillId="0" borderId="60" xfId="0" applyFont="1" applyBorder="1" applyAlignment="1">
      <alignment horizontal="left"/>
    </xf>
    <xf numFmtId="0" fontId="8" fillId="0" borderId="60" xfId="0" applyFont="1" applyBorder="1" applyAlignment="1">
      <alignment horizontal="center" wrapText="1"/>
    </xf>
    <xf numFmtId="0" fontId="4" fillId="0" borderId="60" xfId="0" applyFont="1" applyBorder="1" applyAlignment="1">
      <alignment horizontal="right"/>
    </xf>
    <xf numFmtId="0" fontId="5" fillId="0" borderId="16" xfId="0" applyFont="1" applyBorder="1" applyAlignment="1">
      <alignment horizontal="left"/>
    </xf>
    <xf numFmtId="0" fontId="5" fillId="0" borderId="60" xfId="0" applyFont="1" applyBorder="1" applyAlignment="1">
      <alignment horizontal="center"/>
    </xf>
    <xf numFmtId="166" fontId="5" fillId="0" borderId="9" xfId="0" applyNumberFormat="1" applyFont="1" applyBorder="1" applyAlignment="1">
      <alignment horizontal="left"/>
    </xf>
    <xf numFmtId="0" fontId="29" fillId="0" borderId="60" xfId="0" applyFont="1" applyBorder="1" applyAlignment="1">
      <alignment horizontal="center"/>
    </xf>
    <xf numFmtId="166" fontId="5" fillId="0" borderId="9" xfId="0" applyNumberFormat="1" applyFont="1" applyBorder="1"/>
    <xf numFmtId="0" fontId="3" fillId="0" borderId="16" xfId="0" applyFont="1" applyBorder="1" applyAlignment="1">
      <alignment horizontal="center"/>
    </xf>
    <xf numFmtId="0" fontId="0" fillId="0" borderId="19" xfId="0" applyBorder="1"/>
    <xf numFmtId="0" fontId="27" fillId="0" borderId="60" xfId="0" applyFont="1" applyBorder="1" applyAlignment="1">
      <alignment horizontal="center"/>
    </xf>
    <xf numFmtId="0" fontId="1" fillId="0" borderId="16" xfId="0" applyFont="1" applyBorder="1" applyAlignment="1">
      <alignment horizontal="left"/>
    </xf>
    <xf numFmtId="0" fontId="5" fillId="0" borderId="16" xfId="0" applyFont="1" applyBorder="1" applyAlignment="1">
      <alignment horizontal="left" vertical="center" wrapText="1"/>
    </xf>
    <xf numFmtId="0" fontId="5" fillId="0" borderId="16" xfId="0" applyFont="1" applyBorder="1" applyAlignment="1">
      <alignment horizontal="left" wrapText="1"/>
    </xf>
    <xf numFmtId="0" fontId="8" fillId="0" borderId="16" xfId="0" applyFont="1" applyBorder="1" applyAlignment="1">
      <alignment horizontal="left"/>
    </xf>
    <xf numFmtId="0" fontId="5" fillId="0" borderId="60" xfId="0" applyFont="1" applyBorder="1"/>
    <xf numFmtId="0" fontId="8" fillId="0" borderId="9" xfId="0" applyFont="1" applyBorder="1" applyAlignment="1">
      <alignment horizontal="left"/>
    </xf>
    <xf numFmtId="0" fontId="5" fillId="0" borderId="9" xfId="0" applyFont="1" applyBorder="1" applyAlignment="1">
      <alignment horizontal="center"/>
    </xf>
    <xf numFmtId="0" fontId="5" fillId="0" borderId="16" xfId="0" applyFont="1" applyBorder="1"/>
    <xf numFmtId="0" fontId="8" fillId="0" borderId="60" xfId="0" applyFont="1" applyBorder="1" applyAlignment="1">
      <alignment horizontal="center"/>
    </xf>
    <xf numFmtId="0" fontId="14" fillId="0" borderId="60" xfId="0" applyFont="1" applyBorder="1" applyAlignment="1">
      <alignment horizontal="center"/>
    </xf>
    <xf numFmtId="0" fontId="5" fillId="0" borderId="60" xfId="0" applyFont="1" applyBorder="1" applyAlignment="1">
      <alignment horizontal="center"/>
    </xf>
    <xf numFmtId="0" fontId="0" fillId="0" borderId="16" xfId="0" applyBorder="1"/>
    <xf numFmtId="0" fontId="0" fillId="0" borderId="60" xfId="0" applyBorder="1"/>
    <xf numFmtId="0" fontId="5" fillId="0" borderId="16" xfId="0" applyFont="1" applyBorder="1" applyAlignment="1">
      <alignment horizontal="center"/>
    </xf>
    <xf numFmtId="0" fontId="8" fillId="0" borderId="16" xfId="0" applyFont="1" applyBorder="1" applyAlignment="1">
      <alignment horizontal="left" wrapText="1"/>
    </xf>
    <xf numFmtId="0" fontId="3" fillId="0" borderId="85" xfId="0" applyFont="1" applyBorder="1" applyAlignment="1">
      <alignment horizontal="center"/>
    </xf>
    <xf numFmtId="0" fontId="0" fillId="0" borderId="23" xfId="0" applyBorder="1"/>
    <xf numFmtId="0" fontId="3" fillId="2" borderId="2" xfId="0" applyFont="1" applyFill="1" applyBorder="1" applyAlignment="1" applyProtection="1">
      <alignment horizontal="left"/>
      <protection locked="0"/>
    </xf>
    <xf numFmtId="49" fontId="3" fillId="2" borderId="9" xfId="0" applyNumberFormat="1" applyFont="1" applyFill="1" applyBorder="1" applyAlignment="1" applyProtection="1">
      <alignment horizontal="center"/>
      <protection locked="0"/>
    </xf>
    <xf numFmtId="0" fontId="3" fillId="2" borderId="9" xfId="0" applyFont="1" applyFill="1" applyBorder="1" applyAlignment="1" applyProtection="1">
      <alignment horizontal="center"/>
      <protection locked="0"/>
    </xf>
    <xf numFmtId="0" fontId="1" fillId="0" borderId="60" xfId="0" applyFont="1" applyBorder="1" applyAlignment="1">
      <alignment horizontal="left" wrapText="1"/>
    </xf>
    <xf numFmtId="0" fontId="4" fillId="0" borderId="86" xfId="0" applyFont="1" applyBorder="1"/>
    <xf numFmtId="0" fontId="1" fillId="0" borderId="87" xfId="0" applyFont="1" applyBorder="1" applyAlignment="1">
      <alignment horizontal="left"/>
    </xf>
    <xf numFmtId="0" fontId="0" fillId="0" borderId="87" xfId="0" applyBorder="1"/>
    <xf numFmtId="0" fontId="0" fillId="0" borderId="88" xfId="0" applyBorder="1"/>
    <xf numFmtId="0" fontId="4" fillId="0" borderId="89" xfId="0" applyFont="1" applyBorder="1" applyAlignment="1">
      <alignment horizontal="center"/>
    </xf>
    <xf numFmtId="0" fontId="0" fillId="0" borderId="90" xfId="0" applyBorder="1"/>
    <xf numFmtId="0" fontId="4" fillId="0" borderId="89" xfId="0" applyFont="1" applyBorder="1"/>
    <xf numFmtId="0" fontId="3" fillId="0" borderId="60" xfId="0" applyFont="1" applyBorder="1" applyAlignment="1">
      <alignment horizontal="left" wrapText="1"/>
    </xf>
    <xf numFmtId="0" fontId="4" fillId="0" borderId="90" xfId="0" applyFont="1" applyBorder="1"/>
    <xf numFmtId="0" fontId="4" fillId="0" borderId="91" xfId="0" applyFont="1" applyBorder="1" applyAlignment="1">
      <alignment horizontal="center"/>
    </xf>
    <xf numFmtId="0" fontId="9" fillId="0" borderId="92" xfId="0" applyFont="1" applyBorder="1"/>
    <xf numFmtId="0" fontId="4" fillId="0" borderId="93" xfId="0" applyFont="1" applyBorder="1"/>
    <xf numFmtId="0" fontId="3" fillId="0" borderId="83" xfId="0" applyFont="1" applyBorder="1" applyAlignment="1">
      <alignment horizontal="left" wrapText="1"/>
    </xf>
    <xf numFmtId="0" fontId="4" fillId="0" borderId="94" xfId="0" applyFont="1" applyBorder="1"/>
    <xf numFmtId="0" fontId="3" fillId="0" borderId="60" xfId="0" applyFont="1" applyBorder="1"/>
    <xf numFmtId="49" fontId="3" fillId="0" borderId="60" xfId="0" applyNumberFormat="1" applyFont="1" applyBorder="1"/>
    <xf numFmtId="49" fontId="3" fillId="0" borderId="90" xfId="0" applyNumberFormat="1" applyFont="1" applyBorder="1"/>
    <xf numFmtId="0" fontId="3" fillId="0" borderId="60" xfId="0" applyFont="1" applyBorder="1" applyAlignment="1">
      <alignment horizontal="center"/>
    </xf>
    <xf numFmtId="0" fontId="1" fillId="0" borderId="60" xfId="0" applyFont="1" applyBorder="1" applyAlignment="1">
      <alignment horizontal="center"/>
    </xf>
    <xf numFmtId="15" fontId="3" fillId="0" borderId="9" xfId="0" applyNumberFormat="1" applyFont="1" applyBorder="1" applyAlignment="1">
      <alignment horizontal="center"/>
    </xf>
    <xf numFmtId="0" fontId="3" fillId="0" borderId="60" xfId="0" applyFont="1" applyBorder="1" applyAlignment="1">
      <alignment horizontal="center"/>
    </xf>
    <xf numFmtId="0" fontId="3" fillId="2" borderId="60" xfId="0" applyFont="1" applyFill="1" applyBorder="1" applyAlignment="1" applyProtection="1">
      <alignment horizontal="center"/>
      <protection locked="0"/>
    </xf>
    <xf numFmtId="0" fontId="24" fillId="0" borderId="89" xfId="0" applyFont="1" applyBorder="1" applyAlignment="1">
      <alignment horizontal="left"/>
    </xf>
    <xf numFmtId="0" fontId="3" fillId="2" borderId="60" xfId="0" applyFont="1" applyFill="1" applyBorder="1" applyAlignment="1" applyProtection="1">
      <alignment horizontal="left" wrapText="1"/>
      <protection locked="0"/>
    </xf>
    <xf numFmtId="0" fontId="24" fillId="0" borderId="90" xfId="0" applyFont="1" applyBorder="1" applyAlignment="1">
      <alignment horizontal="left"/>
    </xf>
    <xf numFmtId="0" fontId="0" fillId="0" borderId="89" xfId="0" applyBorder="1"/>
    <xf numFmtId="0" fontId="1" fillId="0" borderId="60" xfId="0" applyFont="1" applyBorder="1" applyAlignment="1">
      <alignment horizontal="center"/>
    </xf>
    <xf numFmtId="0" fontId="0" fillId="0" borderId="90" xfId="0" applyBorder="1"/>
    <xf numFmtId="0" fontId="1" fillId="0" borderId="60" xfId="0" applyFont="1" applyBorder="1"/>
    <xf numFmtId="0" fontId="3" fillId="0" borderId="9" xfId="0" applyFont="1" applyBorder="1" applyAlignment="1">
      <alignment horizontal="center"/>
    </xf>
    <xf numFmtId="0" fontId="0" fillId="0" borderId="95" xfId="0" applyBorder="1"/>
    <xf numFmtId="0" fontId="3" fillId="0" borderId="96" xfId="0" applyFont="1" applyBorder="1" applyAlignment="1">
      <alignment horizontal="center"/>
    </xf>
    <xf numFmtId="0" fontId="9" fillId="0" borderId="96" xfId="0" applyFont="1" applyBorder="1"/>
    <xf numFmtId="0" fontId="0" fillId="0" borderId="97" xfId="0"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customschemas.google.com/relationships/workbookmetadata" Target="metadata"/><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30"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9</xdr:col>
      <xdr:colOff>9525</xdr:colOff>
      <xdr:row>19</xdr:row>
      <xdr:rowOff>0</xdr:rowOff>
    </xdr:from>
    <xdr:ext cx="7038975" cy="4848225"/>
    <xdr:sp macro="" textlink="">
      <xdr:nvSpPr>
        <xdr:cNvPr id="3" name="Shape 3">
          <a:extLst>
            <a:ext uri="{FF2B5EF4-FFF2-40B4-BE49-F238E27FC236}">
              <a16:creationId xmlns:a16="http://schemas.microsoft.com/office/drawing/2014/main" id="{00000000-0008-0000-0200-000003000000}"/>
            </a:ext>
          </a:extLst>
        </xdr:cNvPr>
        <xdr:cNvSpPr txBox="1"/>
      </xdr:nvSpPr>
      <xdr:spPr>
        <a:xfrm>
          <a:off x="1831275" y="1360650"/>
          <a:ext cx="7029450" cy="4838700"/>
        </a:xfrm>
        <a:prstGeom prst="rect">
          <a:avLst/>
        </a:prstGeom>
        <a:solidFill>
          <a:schemeClr val="lt1"/>
        </a:solidFill>
        <a:ln w="9525" cap="flat" cmpd="sng">
          <a:solidFill>
            <a:srgbClr val="BABABA"/>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lnSpc>
              <a:spcPct val="114285"/>
            </a:lnSpc>
            <a:spcBef>
              <a:spcPts val="0"/>
            </a:spcBef>
            <a:spcAft>
              <a:spcPts val="0"/>
            </a:spcAft>
            <a:buNone/>
          </a:pPr>
          <a:r>
            <a:rPr lang="en-US" sz="1050" i="0">
              <a:solidFill>
                <a:schemeClr val="dk1"/>
              </a:solidFill>
              <a:latin typeface="Times New Roman"/>
              <a:ea typeface="Times New Roman"/>
              <a:cs typeface="Times New Roman"/>
              <a:sym typeface="Times New Roman"/>
            </a:rPr>
            <a:t>Line 1: </a:t>
          </a:r>
          <a:r>
            <a:rPr lang="en-US" sz="1050" b="1">
              <a:solidFill>
                <a:schemeClr val="dk1"/>
              </a:solidFill>
              <a:latin typeface="Times New Roman"/>
              <a:ea typeface="Times New Roman"/>
              <a:cs typeface="Times New Roman"/>
              <a:sym typeface="Times New Roman"/>
            </a:rPr>
            <a:t>Salary Schedule, including step and column </a:t>
          </a:r>
          <a:r>
            <a:rPr lang="en-US" sz="1050">
              <a:solidFill>
                <a:schemeClr val="dk1"/>
              </a:solidFill>
              <a:latin typeface="Times New Roman"/>
              <a:ea typeface="Times New Roman"/>
              <a:cs typeface="Times New Roman"/>
              <a:sym typeface="Times New Roman"/>
            </a:rPr>
            <a:t>- Report only the cost of salaries, excluding statutory and health/welfare benefits.</a:t>
          </a:r>
          <a:endParaRPr sz="1400"/>
        </a:p>
        <a:p>
          <a:pPr marL="0" lvl="0" indent="0" algn="l" rtl="0">
            <a:lnSpc>
              <a:spcPct val="114285"/>
            </a:lnSpc>
            <a:spcBef>
              <a:spcPts val="0"/>
            </a:spcBef>
            <a:spcAft>
              <a:spcPts val="0"/>
            </a:spcAft>
            <a:buNone/>
          </a:pPr>
          <a:r>
            <a:rPr lang="en-US" sz="1050" b="1">
              <a:solidFill>
                <a:schemeClr val="dk1"/>
              </a:solidFill>
              <a:latin typeface="Times New Roman"/>
              <a:ea typeface="Times New Roman"/>
              <a:cs typeface="Times New Roman"/>
              <a:sym typeface="Times New Roman"/>
            </a:rPr>
            <a:t>Annual Cost Prior to Proposed Agreement </a:t>
          </a:r>
          <a:r>
            <a:rPr lang="en-US" sz="1050">
              <a:solidFill>
                <a:schemeClr val="dk1"/>
              </a:solidFill>
              <a:latin typeface="Times New Roman"/>
              <a:ea typeface="Times New Roman"/>
              <a:cs typeface="Times New Roman"/>
              <a:sym typeface="Times New Roman"/>
            </a:rPr>
            <a:t>- Enter the total cost of salaries for the bargaining unit prior to the proposed agreement. </a:t>
          </a:r>
          <a:endParaRPr sz="1400"/>
        </a:p>
        <a:p>
          <a:pPr marL="0" lvl="0" indent="0" algn="l" rtl="0">
            <a:lnSpc>
              <a:spcPct val="114285"/>
            </a:lnSpc>
            <a:spcBef>
              <a:spcPts val="0"/>
            </a:spcBef>
            <a:spcAft>
              <a:spcPts val="0"/>
            </a:spcAft>
            <a:buNone/>
          </a:pPr>
          <a:r>
            <a:rPr lang="en-US" sz="1050" b="1">
              <a:solidFill>
                <a:schemeClr val="dk1"/>
              </a:solidFill>
              <a:latin typeface="Times New Roman"/>
              <a:ea typeface="Times New Roman"/>
              <a:cs typeface="Times New Roman"/>
              <a:sym typeface="Times New Roman"/>
            </a:rPr>
            <a:t>Year 1 </a:t>
          </a:r>
          <a:r>
            <a:rPr lang="en-US" sz="1050">
              <a:solidFill>
                <a:schemeClr val="dk1"/>
              </a:solidFill>
              <a:latin typeface="Times New Roman"/>
              <a:ea typeface="Times New Roman"/>
              <a:cs typeface="Times New Roman"/>
              <a:sym typeface="Times New Roman"/>
            </a:rPr>
            <a:t>- Enter the amount of the proposed salary schedule change. </a:t>
          </a:r>
          <a:endParaRPr sz="1400"/>
        </a:p>
        <a:p>
          <a:pPr marL="0" lvl="0" indent="0" algn="l" rtl="0">
            <a:lnSpc>
              <a:spcPct val="114285"/>
            </a:lnSpc>
            <a:spcBef>
              <a:spcPts val="0"/>
            </a:spcBef>
            <a:spcAft>
              <a:spcPts val="0"/>
            </a:spcAft>
            <a:buNone/>
          </a:pPr>
          <a:endParaRPr sz="1050">
            <a:latin typeface="Times New Roman"/>
            <a:ea typeface="Times New Roman"/>
            <a:cs typeface="Times New Roman"/>
            <a:sym typeface="Times New Roman"/>
          </a:endParaRPr>
        </a:p>
        <a:p>
          <a:pPr marL="0" lvl="0" indent="0" algn="l" rtl="0">
            <a:lnSpc>
              <a:spcPct val="114285"/>
            </a:lnSpc>
            <a:spcBef>
              <a:spcPts val="0"/>
            </a:spcBef>
            <a:spcAft>
              <a:spcPts val="0"/>
            </a:spcAft>
            <a:buNone/>
          </a:pPr>
          <a:r>
            <a:rPr lang="en-US" sz="1050" i="0">
              <a:solidFill>
                <a:schemeClr val="dk1"/>
              </a:solidFill>
              <a:latin typeface="Times New Roman"/>
              <a:ea typeface="Times New Roman"/>
              <a:cs typeface="Times New Roman"/>
              <a:sym typeface="Times New Roman"/>
            </a:rPr>
            <a:t>Line 2: </a:t>
          </a:r>
          <a:r>
            <a:rPr lang="en-US" sz="1050" b="1">
              <a:solidFill>
                <a:schemeClr val="dk1"/>
              </a:solidFill>
              <a:latin typeface="Times New Roman"/>
              <a:ea typeface="Times New Roman"/>
              <a:cs typeface="Times New Roman"/>
              <a:sym typeface="Times New Roman"/>
            </a:rPr>
            <a:t>Other Compensation </a:t>
          </a:r>
          <a:r>
            <a:rPr lang="en-US" sz="1050">
              <a:solidFill>
                <a:schemeClr val="dk1"/>
              </a:solidFill>
              <a:latin typeface="Times New Roman"/>
              <a:ea typeface="Times New Roman"/>
              <a:cs typeface="Times New Roman"/>
              <a:sym typeface="Times New Roman"/>
            </a:rPr>
            <a:t>- Report only the cost of salaries associated with the cost of other compensation, excluding statutory and health/welfare benefits.</a:t>
          </a:r>
          <a:endParaRPr sz="1400"/>
        </a:p>
        <a:p>
          <a:pPr marL="0" lvl="0" indent="0" algn="l" rtl="0">
            <a:lnSpc>
              <a:spcPct val="114285"/>
            </a:lnSpc>
            <a:spcBef>
              <a:spcPts val="0"/>
            </a:spcBef>
            <a:spcAft>
              <a:spcPts val="0"/>
            </a:spcAft>
            <a:buNone/>
          </a:pPr>
          <a:r>
            <a:rPr lang="en-US" sz="1050" b="1">
              <a:solidFill>
                <a:schemeClr val="dk1"/>
              </a:solidFill>
              <a:latin typeface="Times New Roman"/>
              <a:ea typeface="Times New Roman"/>
              <a:cs typeface="Times New Roman"/>
              <a:sym typeface="Times New Roman"/>
            </a:rPr>
            <a:t>Annual Cost Prior to Proposed Agreement</a:t>
          </a:r>
          <a:r>
            <a:rPr lang="en-US" sz="1050">
              <a:solidFill>
                <a:schemeClr val="dk1"/>
              </a:solidFill>
              <a:latin typeface="Times New Roman"/>
              <a:ea typeface="Times New Roman"/>
              <a:cs typeface="Times New Roman"/>
              <a:sym typeface="Times New Roman"/>
            </a:rPr>
            <a:t> - Enter the total cost of other compensation for the bargaining unit prior to the proposed agreement.</a:t>
          </a:r>
          <a:endParaRPr sz="1400"/>
        </a:p>
        <a:p>
          <a:pPr marL="0" lvl="0" indent="0" algn="l" rtl="0">
            <a:lnSpc>
              <a:spcPct val="114285"/>
            </a:lnSpc>
            <a:spcBef>
              <a:spcPts val="0"/>
            </a:spcBef>
            <a:spcAft>
              <a:spcPts val="0"/>
            </a:spcAft>
            <a:buNone/>
          </a:pPr>
          <a:r>
            <a:rPr lang="en-US" sz="1050" b="1">
              <a:solidFill>
                <a:schemeClr val="dk1"/>
              </a:solidFill>
              <a:latin typeface="Times New Roman"/>
              <a:ea typeface="Times New Roman"/>
              <a:cs typeface="Times New Roman"/>
              <a:sym typeface="Times New Roman"/>
            </a:rPr>
            <a:t>Year 1</a:t>
          </a:r>
          <a:r>
            <a:rPr lang="en-US" sz="1050">
              <a:solidFill>
                <a:schemeClr val="dk1"/>
              </a:solidFill>
              <a:latin typeface="Times New Roman"/>
              <a:ea typeface="Times New Roman"/>
              <a:cs typeface="Times New Roman"/>
              <a:sym typeface="Times New Roman"/>
            </a:rPr>
            <a:t> - Enter the amount of the proposed change in other compensation.</a:t>
          </a:r>
          <a:endParaRPr sz="1400"/>
        </a:p>
        <a:p>
          <a:pPr marL="0" lvl="0" indent="0" algn="l" rtl="0">
            <a:lnSpc>
              <a:spcPct val="114285"/>
            </a:lnSpc>
            <a:spcBef>
              <a:spcPts val="0"/>
            </a:spcBef>
            <a:spcAft>
              <a:spcPts val="0"/>
            </a:spcAft>
            <a:buNone/>
          </a:pPr>
          <a:r>
            <a:rPr lang="en-US" sz="1050" b="1">
              <a:solidFill>
                <a:schemeClr val="dk1"/>
              </a:solidFill>
              <a:latin typeface="Times New Roman"/>
              <a:ea typeface="Times New Roman"/>
              <a:cs typeface="Times New Roman"/>
              <a:sym typeface="Times New Roman"/>
            </a:rPr>
            <a:t>Description</a:t>
          </a:r>
          <a:r>
            <a:rPr lang="en-US" sz="1050">
              <a:solidFill>
                <a:schemeClr val="dk1"/>
              </a:solidFill>
              <a:latin typeface="Times New Roman"/>
              <a:ea typeface="Times New Roman"/>
              <a:cs typeface="Times New Roman"/>
              <a:sym typeface="Times New Roman"/>
            </a:rPr>
            <a:t> </a:t>
          </a:r>
          <a:r>
            <a:rPr lang="en-US" sz="1050" b="1">
              <a:solidFill>
                <a:schemeClr val="dk1"/>
              </a:solidFill>
              <a:latin typeface="Times New Roman"/>
              <a:ea typeface="Times New Roman"/>
              <a:cs typeface="Times New Roman"/>
              <a:sym typeface="Times New Roman"/>
            </a:rPr>
            <a:t>of Other Compensation </a:t>
          </a:r>
          <a:r>
            <a:rPr lang="en-US" sz="1050">
              <a:solidFill>
                <a:schemeClr val="dk1"/>
              </a:solidFill>
              <a:latin typeface="Times New Roman"/>
              <a:ea typeface="Times New Roman"/>
              <a:cs typeface="Times New Roman"/>
              <a:sym typeface="Times New Roman"/>
            </a:rPr>
            <a:t>- Indicate specific changes in other compensation for each affected year.  For example:  One percent off-schedule or $200/employee. </a:t>
          </a:r>
          <a:endParaRPr sz="1400"/>
        </a:p>
        <a:p>
          <a:pPr marL="0" lvl="0" indent="0" algn="l" rtl="0">
            <a:lnSpc>
              <a:spcPct val="123809"/>
            </a:lnSpc>
            <a:spcBef>
              <a:spcPts val="0"/>
            </a:spcBef>
            <a:spcAft>
              <a:spcPts val="0"/>
            </a:spcAft>
            <a:buNone/>
          </a:pPr>
          <a:endParaRPr sz="1050">
            <a:latin typeface="Times New Roman"/>
            <a:ea typeface="Times New Roman"/>
            <a:cs typeface="Times New Roman"/>
            <a:sym typeface="Times New Roman"/>
          </a:endParaRPr>
        </a:p>
        <a:p>
          <a:pPr marL="0" lvl="0" indent="0" algn="l" rtl="0">
            <a:lnSpc>
              <a:spcPct val="123809"/>
            </a:lnSpc>
            <a:spcBef>
              <a:spcPts val="0"/>
            </a:spcBef>
            <a:spcAft>
              <a:spcPts val="0"/>
            </a:spcAft>
            <a:buNone/>
          </a:pPr>
          <a:r>
            <a:rPr lang="en-US" sz="1050" i="0">
              <a:solidFill>
                <a:schemeClr val="dk1"/>
              </a:solidFill>
              <a:latin typeface="Times New Roman"/>
              <a:ea typeface="Times New Roman"/>
              <a:cs typeface="Times New Roman"/>
              <a:sym typeface="Times New Roman"/>
            </a:rPr>
            <a:t>Line 3: </a:t>
          </a:r>
          <a:r>
            <a:rPr lang="en-US" sz="1050" b="1">
              <a:solidFill>
                <a:schemeClr val="dk1"/>
              </a:solidFill>
              <a:latin typeface="Times New Roman"/>
              <a:ea typeface="Times New Roman"/>
              <a:cs typeface="Times New Roman"/>
              <a:sym typeface="Times New Roman"/>
            </a:rPr>
            <a:t>Statutory Benefits </a:t>
          </a:r>
          <a:r>
            <a:rPr lang="en-US" sz="1050">
              <a:solidFill>
                <a:schemeClr val="dk1"/>
              </a:solidFill>
              <a:latin typeface="Times New Roman"/>
              <a:ea typeface="Times New Roman"/>
              <a:cs typeface="Times New Roman"/>
              <a:sym typeface="Times New Roman"/>
            </a:rPr>
            <a:t>- Report only the cost of statutory benefits, excluding salaries and health/welfare benefits. </a:t>
          </a:r>
          <a:endParaRPr sz="1400"/>
        </a:p>
        <a:p>
          <a:pPr marL="0" lvl="0" indent="0" algn="l" rtl="0">
            <a:lnSpc>
              <a:spcPct val="114285"/>
            </a:lnSpc>
            <a:spcBef>
              <a:spcPts val="0"/>
            </a:spcBef>
            <a:spcAft>
              <a:spcPts val="0"/>
            </a:spcAft>
            <a:buNone/>
          </a:pPr>
          <a:r>
            <a:rPr lang="en-US" sz="1050" b="1">
              <a:solidFill>
                <a:schemeClr val="dk1"/>
              </a:solidFill>
              <a:latin typeface="Times New Roman"/>
              <a:ea typeface="Times New Roman"/>
              <a:cs typeface="Times New Roman"/>
              <a:sym typeface="Times New Roman"/>
            </a:rPr>
            <a:t>Annual Cost Prior to Proposed Agreement </a:t>
          </a:r>
          <a:r>
            <a:rPr lang="en-US" sz="1050">
              <a:solidFill>
                <a:schemeClr val="dk1"/>
              </a:solidFill>
              <a:latin typeface="Times New Roman"/>
              <a:ea typeface="Times New Roman"/>
              <a:cs typeface="Times New Roman"/>
              <a:sym typeface="Times New Roman"/>
            </a:rPr>
            <a:t>- Enter the total cost of statutory benefits of the bargaining unit prior to the proposed agreement.</a:t>
          </a:r>
          <a:endParaRPr sz="1400"/>
        </a:p>
        <a:p>
          <a:pPr marL="0" lvl="0" indent="0" algn="l" rtl="0">
            <a:lnSpc>
              <a:spcPct val="123809"/>
            </a:lnSpc>
            <a:spcBef>
              <a:spcPts val="0"/>
            </a:spcBef>
            <a:spcAft>
              <a:spcPts val="0"/>
            </a:spcAft>
            <a:buNone/>
          </a:pPr>
          <a:r>
            <a:rPr lang="en-US" sz="1050" b="1">
              <a:solidFill>
                <a:schemeClr val="dk1"/>
              </a:solidFill>
              <a:latin typeface="Times New Roman"/>
              <a:ea typeface="Times New Roman"/>
              <a:cs typeface="Times New Roman"/>
              <a:sym typeface="Times New Roman"/>
            </a:rPr>
            <a:t>Year 1 </a:t>
          </a:r>
          <a:r>
            <a:rPr lang="en-US" sz="1050">
              <a:solidFill>
                <a:schemeClr val="dk1"/>
              </a:solidFill>
              <a:latin typeface="Times New Roman"/>
              <a:ea typeface="Times New Roman"/>
              <a:cs typeface="Times New Roman"/>
              <a:sym typeface="Times New Roman"/>
            </a:rPr>
            <a:t>-  Enter the amount of the proposed change in statutory benefits resulting from changes in salaries reported on Lines 1 and 2. </a:t>
          </a:r>
          <a:endParaRPr sz="1400"/>
        </a:p>
        <a:p>
          <a:pPr marL="0" lvl="0" indent="0" algn="l" rtl="0">
            <a:lnSpc>
              <a:spcPct val="114285"/>
            </a:lnSpc>
            <a:spcBef>
              <a:spcPts val="0"/>
            </a:spcBef>
            <a:spcAft>
              <a:spcPts val="0"/>
            </a:spcAft>
            <a:buNone/>
          </a:pPr>
          <a:endParaRPr sz="1050">
            <a:latin typeface="Times New Roman"/>
            <a:ea typeface="Times New Roman"/>
            <a:cs typeface="Times New Roman"/>
            <a:sym typeface="Times New Roman"/>
          </a:endParaRPr>
        </a:p>
        <a:p>
          <a:pPr marL="0" lvl="0" indent="0" algn="l" rtl="0">
            <a:lnSpc>
              <a:spcPct val="114285"/>
            </a:lnSpc>
            <a:spcBef>
              <a:spcPts val="0"/>
            </a:spcBef>
            <a:spcAft>
              <a:spcPts val="0"/>
            </a:spcAft>
            <a:buNone/>
          </a:pPr>
          <a:r>
            <a:rPr lang="en-US" sz="1050" i="0">
              <a:solidFill>
                <a:schemeClr val="dk1"/>
              </a:solidFill>
              <a:latin typeface="Times New Roman"/>
              <a:ea typeface="Times New Roman"/>
              <a:cs typeface="Times New Roman"/>
              <a:sym typeface="Times New Roman"/>
            </a:rPr>
            <a:t>Line 4: </a:t>
          </a:r>
          <a:r>
            <a:rPr lang="en-US" sz="1050" b="1">
              <a:solidFill>
                <a:schemeClr val="dk1"/>
              </a:solidFill>
              <a:latin typeface="Times New Roman"/>
              <a:ea typeface="Times New Roman"/>
              <a:cs typeface="Times New Roman"/>
              <a:sym typeface="Times New Roman"/>
            </a:rPr>
            <a:t>Health/Welfare Plans </a:t>
          </a:r>
          <a:r>
            <a:rPr lang="en-US" sz="1050">
              <a:solidFill>
                <a:schemeClr val="dk1"/>
              </a:solidFill>
              <a:latin typeface="Times New Roman"/>
              <a:ea typeface="Times New Roman"/>
              <a:cs typeface="Times New Roman"/>
              <a:sym typeface="Times New Roman"/>
            </a:rPr>
            <a:t>- Report only the cost of health/welfare benefits, excluding the cost  of salaries and statutory benefits.</a:t>
          </a:r>
          <a:endParaRPr sz="1400"/>
        </a:p>
        <a:p>
          <a:pPr marL="0" lvl="0" indent="0" algn="l" rtl="0">
            <a:lnSpc>
              <a:spcPct val="123809"/>
            </a:lnSpc>
            <a:spcBef>
              <a:spcPts val="0"/>
            </a:spcBef>
            <a:spcAft>
              <a:spcPts val="0"/>
            </a:spcAft>
            <a:buNone/>
          </a:pPr>
          <a:r>
            <a:rPr lang="en-US" sz="1050" b="1">
              <a:solidFill>
                <a:schemeClr val="dk1"/>
              </a:solidFill>
              <a:latin typeface="Times New Roman"/>
              <a:ea typeface="Times New Roman"/>
              <a:cs typeface="Times New Roman"/>
              <a:sym typeface="Times New Roman"/>
            </a:rPr>
            <a:t>Annual Cost Prior to Proposed Agreement </a:t>
          </a:r>
          <a:r>
            <a:rPr lang="en-US" sz="1050">
              <a:solidFill>
                <a:schemeClr val="dk1"/>
              </a:solidFill>
              <a:latin typeface="Times New Roman"/>
              <a:ea typeface="Times New Roman"/>
              <a:cs typeface="Times New Roman"/>
              <a:sym typeface="Times New Roman"/>
            </a:rPr>
            <a:t>- Enter the total cost of health/welfare benefits of the bargaining unit prior to the proposed agreement. </a:t>
          </a:r>
          <a:endParaRPr sz="1400"/>
        </a:p>
        <a:p>
          <a:pPr marL="0" lvl="0" indent="0" algn="l" rtl="0">
            <a:lnSpc>
              <a:spcPct val="114285"/>
            </a:lnSpc>
            <a:spcBef>
              <a:spcPts val="0"/>
            </a:spcBef>
            <a:spcAft>
              <a:spcPts val="0"/>
            </a:spcAft>
            <a:buNone/>
          </a:pPr>
          <a:r>
            <a:rPr lang="en-US" sz="1050" b="1">
              <a:solidFill>
                <a:schemeClr val="dk1"/>
              </a:solidFill>
              <a:latin typeface="Times New Roman"/>
              <a:ea typeface="Times New Roman"/>
              <a:cs typeface="Times New Roman"/>
              <a:sym typeface="Times New Roman"/>
            </a:rPr>
            <a:t>Year 1 </a:t>
          </a:r>
          <a:r>
            <a:rPr lang="en-US" sz="1050">
              <a:solidFill>
                <a:schemeClr val="dk1"/>
              </a:solidFill>
              <a:latin typeface="Times New Roman"/>
              <a:ea typeface="Times New Roman"/>
              <a:cs typeface="Times New Roman"/>
              <a:sym typeface="Times New Roman"/>
            </a:rPr>
            <a:t>-  Enter the amount of the proposed change in health/welfare benefits for the affected bargaining unit. </a:t>
          </a:r>
          <a:endParaRPr sz="1400"/>
        </a:p>
        <a:p>
          <a:pPr marL="0" lvl="0" indent="0" algn="l" rtl="0">
            <a:lnSpc>
              <a:spcPct val="123809"/>
            </a:lnSpc>
            <a:spcBef>
              <a:spcPts val="0"/>
            </a:spcBef>
            <a:spcAft>
              <a:spcPts val="0"/>
            </a:spcAft>
            <a:buNone/>
          </a:pPr>
          <a:endParaRPr sz="1050">
            <a:latin typeface="Times New Roman"/>
            <a:ea typeface="Times New Roman"/>
            <a:cs typeface="Times New Roman"/>
            <a:sym typeface="Times New Roman"/>
          </a:endParaRPr>
        </a:p>
        <a:p>
          <a:pPr marL="0" lvl="0" indent="0" algn="l" rtl="0">
            <a:lnSpc>
              <a:spcPct val="123809"/>
            </a:lnSpc>
            <a:spcBef>
              <a:spcPts val="0"/>
            </a:spcBef>
            <a:spcAft>
              <a:spcPts val="0"/>
            </a:spcAft>
            <a:buNone/>
          </a:pPr>
          <a:r>
            <a:rPr lang="en-US" sz="1050" i="0">
              <a:solidFill>
                <a:schemeClr val="dk1"/>
              </a:solidFill>
              <a:latin typeface="Times New Roman"/>
              <a:ea typeface="Times New Roman"/>
              <a:cs typeface="Times New Roman"/>
              <a:sym typeface="Times New Roman"/>
            </a:rPr>
            <a:t>Line 5: </a:t>
          </a:r>
          <a:r>
            <a:rPr lang="en-US" sz="1050" b="1">
              <a:solidFill>
                <a:schemeClr val="dk1"/>
              </a:solidFill>
              <a:latin typeface="Times New Roman"/>
              <a:ea typeface="Times New Roman"/>
              <a:cs typeface="Times New Roman"/>
              <a:sym typeface="Times New Roman"/>
            </a:rPr>
            <a:t>Total Compensation </a:t>
          </a:r>
          <a:r>
            <a:rPr lang="en-US" sz="1050">
              <a:solidFill>
                <a:schemeClr val="dk1"/>
              </a:solidFill>
              <a:latin typeface="Times New Roman"/>
              <a:ea typeface="Times New Roman"/>
              <a:cs typeface="Times New Roman"/>
              <a:sym typeface="Times New Roman"/>
            </a:rPr>
            <a:t>- Automatically calculated.</a:t>
          </a:r>
          <a:endParaRPr sz="1400"/>
        </a:p>
        <a:p>
          <a:pPr marL="0" lvl="0" indent="0" algn="l" rtl="0">
            <a:lnSpc>
              <a:spcPct val="123809"/>
            </a:lnSpc>
            <a:spcBef>
              <a:spcPts val="0"/>
            </a:spcBef>
            <a:spcAft>
              <a:spcPts val="0"/>
            </a:spcAft>
            <a:buNone/>
          </a:pPr>
          <a:endParaRPr sz="1050">
            <a:latin typeface="Times New Roman"/>
            <a:ea typeface="Times New Roman"/>
            <a:cs typeface="Times New Roman"/>
            <a:sym typeface="Times New Roman"/>
          </a:endParaRPr>
        </a:p>
        <a:p>
          <a:pPr marL="0" lvl="0" indent="0" algn="l" rtl="0">
            <a:lnSpc>
              <a:spcPct val="114285"/>
            </a:lnSpc>
            <a:spcBef>
              <a:spcPts val="0"/>
            </a:spcBef>
            <a:spcAft>
              <a:spcPts val="0"/>
            </a:spcAft>
            <a:buNone/>
          </a:pPr>
          <a:r>
            <a:rPr lang="en-US" sz="1050" i="0">
              <a:solidFill>
                <a:schemeClr val="dk1"/>
              </a:solidFill>
              <a:latin typeface="Times New Roman"/>
              <a:ea typeface="Times New Roman"/>
              <a:cs typeface="Times New Roman"/>
              <a:sym typeface="Times New Roman"/>
            </a:rPr>
            <a:t>Line 6: </a:t>
          </a:r>
          <a:r>
            <a:rPr lang="en-US" sz="1050" b="1">
              <a:solidFill>
                <a:schemeClr val="dk1"/>
              </a:solidFill>
              <a:latin typeface="Times New Roman"/>
              <a:ea typeface="Times New Roman"/>
              <a:cs typeface="Times New Roman"/>
              <a:sym typeface="Times New Roman"/>
            </a:rPr>
            <a:t>Total Number of Represented Employees</a:t>
          </a:r>
          <a:r>
            <a:rPr lang="en-US" sz="1050">
              <a:solidFill>
                <a:schemeClr val="dk1"/>
              </a:solidFill>
              <a:latin typeface="Times New Roman"/>
              <a:ea typeface="Times New Roman"/>
              <a:cs typeface="Times New Roman"/>
              <a:sym typeface="Times New Roman"/>
            </a:rPr>
            <a:t> - Enter the full-time equivalent (FTE) employees for the affected bargaining unit. </a:t>
          </a:r>
          <a:endParaRPr sz="1400"/>
        </a:p>
        <a:p>
          <a:pPr marL="0" lvl="0" indent="0" algn="l" rtl="0">
            <a:spcBef>
              <a:spcPts val="0"/>
            </a:spcBef>
            <a:spcAft>
              <a:spcPts val="0"/>
            </a:spcAft>
            <a:buNone/>
          </a:pPr>
          <a:endParaRPr sz="1050" i="0">
            <a:latin typeface="Times New Roman"/>
            <a:ea typeface="Times New Roman"/>
            <a:cs typeface="Times New Roman"/>
            <a:sym typeface="Times New Roman"/>
          </a:endParaRPr>
        </a:p>
        <a:p>
          <a:pPr marL="0" lvl="0" indent="0" algn="l" rtl="0">
            <a:lnSpc>
              <a:spcPct val="104761"/>
            </a:lnSpc>
            <a:spcBef>
              <a:spcPts val="0"/>
            </a:spcBef>
            <a:spcAft>
              <a:spcPts val="0"/>
            </a:spcAft>
            <a:buNone/>
          </a:pPr>
          <a:r>
            <a:rPr lang="en-US" sz="1050" b="0" i="0">
              <a:solidFill>
                <a:schemeClr val="dk1"/>
              </a:solidFill>
              <a:latin typeface="Times New Roman"/>
              <a:ea typeface="Times New Roman"/>
              <a:cs typeface="Times New Roman"/>
              <a:sym typeface="Times New Roman"/>
            </a:rPr>
            <a:t>Line 7: </a:t>
          </a:r>
          <a:r>
            <a:rPr lang="en-US" sz="1050" b="1">
              <a:solidFill>
                <a:schemeClr val="dk1"/>
              </a:solidFill>
              <a:latin typeface="Times New Roman"/>
              <a:ea typeface="Times New Roman"/>
              <a:cs typeface="Times New Roman"/>
              <a:sym typeface="Times New Roman"/>
            </a:rPr>
            <a:t>Total Compensation Average Cost per Employee</a:t>
          </a:r>
          <a:r>
            <a:rPr lang="en-US" sz="1050">
              <a:solidFill>
                <a:schemeClr val="dk1"/>
              </a:solidFill>
              <a:latin typeface="Times New Roman"/>
              <a:ea typeface="Times New Roman"/>
              <a:cs typeface="Times New Roman"/>
              <a:sym typeface="Times New Roman"/>
            </a:rPr>
            <a:t> - Automatically calculated.</a:t>
          </a:r>
          <a:endParaRPr sz="1050">
            <a:latin typeface="Times New Roman"/>
            <a:ea typeface="Times New Roman"/>
            <a:cs typeface="Times New Roman"/>
            <a:sym typeface="Times New Roman"/>
          </a:endParaRPr>
        </a:p>
      </xdr:txBody>
    </xdr:sp>
    <xdr:clientData fLocksWithSheet="0"/>
  </xdr:oneCellAnchor>
  <xdr:oneCellAnchor>
    <xdr:from>
      <xdr:col>9</xdr:col>
      <xdr:colOff>0</xdr:colOff>
      <xdr:row>14</xdr:row>
      <xdr:rowOff>95250</xdr:rowOff>
    </xdr:from>
    <xdr:ext cx="7038975" cy="581025"/>
    <xdr:sp macro="" textlink="">
      <xdr:nvSpPr>
        <xdr:cNvPr id="4" name="Shape 4">
          <a:extLst>
            <a:ext uri="{FF2B5EF4-FFF2-40B4-BE49-F238E27FC236}">
              <a16:creationId xmlns:a16="http://schemas.microsoft.com/office/drawing/2014/main" id="{00000000-0008-0000-0200-000004000000}"/>
            </a:ext>
          </a:extLst>
        </xdr:cNvPr>
        <xdr:cNvSpPr txBox="1"/>
      </xdr:nvSpPr>
      <xdr:spPr>
        <a:xfrm>
          <a:off x="1826513" y="3494250"/>
          <a:ext cx="7038975" cy="571500"/>
        </a:xfrm>
        <a:prstGeom prst="rect">
          <a:avLst/>
        </a:prstGeom>
        <a:solidFill>
          <a:schemeClr val="lt1"/>
        </a:solidFill>
        <a:ln w="9525" cap="flat" cmpd="sng">
          <a:solidFill>
            <a:srgbClr val="BABABA"/>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r>
            <a:rPr lang="en-US" sz="1050">
              <a:solidFill>
                <a:schemeClr val="dk1"/>
              </a:solidFill>
              <a:latin typeface="Times New Roman"/>
              <a:ea typeface="Times New Roman"/>
              <a:cs typeface="Times New Roman"/>
              <a:sym typeface="Times New Roman"/>
            </a:rPr>
            <a:t>The total cost for all funds, not just the General Fund, is to be reported on page 1. </a:t>
          </a:r>
          <a:endParaRPr sz="1400"/>
        </a:p>
        <a:p>
          <a:pPr marL="0" lvl="0" indent="0" algn="l" rtl="0">
            <a:spcBef>
              <a:spcPts val="0"/>
            </a:spcBef>
            <a:spcAft>
              <a:spcPts val="0"/>
            </a:spcAft>
            <a:buNone/>
          </a:pPr>
          <a:endParaRPr sz="1050">
            <a:latin typeface="Times New Roman"/>
            <a:ea typeface="Times New Roman"/>
            <a:cs typeface="Times New Roman"/>
            <a:sym typeface="Times New Roman"/>
          </a:endParaRPr>
        </a:p>
        <a:p>
          <a:pPr marL="0" lvl="0" indent="0" algn="l" rtl="0">
            <a:spcBef>
              <a:spcPts val="0"/>
            </a:spcBef>
            <a:spcAft>
              <a:spcPts val="0"/>
            </a:spcAft>
            <a:buNone/>
          </a:pPr>
          <a:r>
            <a:rPr lang="en-US" sz="1050">
              <a:solidFill>
                <a:schemeClr val="dk1"/>
              </a:solidFill>
              <a:latin typeface="Times New Roman"/>
              <a:ea typeface="Times New Roman"/>
              <a:cs typeface="Times New Roman"/>
              <a:sym typeface="Times New Roman"/>
            </a:rPr>
            <a:t>Data in Year 2 and 3 columns is necessary only for multiyear and overlapping fiscal-year agreements.  </a:t>
          </a:r>
          <a:endParaRPr sz="1400"/>
        </a:p>
      </xdr:txBody>
    </xdr:sp>
    <xdr:clientData fLocksWithSheet="0"/>
  </xdr:oneCellAnchor>
  <xdr:oneCellAnchor>
    <xdr:from>
      <xdr:col>9</xdr:col>
      <xdr:colOff>9525</xdr:colOff>
      <xdr:row>17</xdr:row>
      <xdr:rowOff>190500</xdr:rowOff>
    </xdr:from>
    <xdr:ext cx="6143625" cy="304800"/>
    <xdr:sp macro="" textlink="">
      <xdr:nvSpPr>
        <xdr:cNvPr id="5" name="Shape 5">
          <a:extLst>
            <a:ext uri="{FF2B5EF4-FFF2-40B4-BE49-F238E27FC236}">
              <a16:creationId xmlns:a16="http://schemas.microsoft.com/office/drawing/2014/main" id="{00000000-0008-0000-0200-000005000000}"/>
            </a:ext>
          </a:extLst>
        </xdr:cNvPr>
        <xdr:cNvSpPr txBox="1"/>
      </xdr:nvSpPr>
      <xdr:spPr>
        <a:xfrm>
          <a:off x="2278950" y="3632363"/>
          <a:ext cx="6134100" cy="295275"/>
        </a:xfrm>
        <a:prstGeom prst="rect">
          <a:avLst/>
        </a:prstGeom>
        <a:solidFill>
          <a:schemeClr val="lt1"/>
        </a:solidFill>
        <a:ln w="9525" cap="flat" cmpd="sng">
          <a:solidFill>
            <a:srgbClr val="BABABA"/>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r>
            <a:rPr lang="en-US" sz="1050">
              <a:solidFill>
                <a:schemeClr val="dk1"/>
              </a:solidFill>
              <a:latin typeface="Times New Roman"/>
              <a:ea typeface="Times New Roman"/>
              <a:cs typeface="Times New Roman"/>
              <a:sym typeface="Times New Roman"/>
            </a:rPr>
            <a:t>Year 1 - Use the drop-down menu in cell E19 to select the appropriate fiscal year.</a:t>
          </a:r>
          <a:endParaRPr sz="1400"/>
        </a:p>
        <a:p>
          <a:pPr marL="0" lvl="0" indent="0" algn="l" rtl="0">
            <a:spcBef>
              <a:spcPts val="0"/>
            </a:spcBef>
            <a:spcAft>
              <a:spcPts val="0"/>
            </a:spcAft>
            <a:buNone/>
          </a:pPr>
          <a:r>
            <a:rPr lang="en-US" sz="1050">
              <a:solidFill>
                <a:schemeClr val="dk1"/>
              </a:solidFill>
              <a:latin typeface="Times New Roman"/>
              <a:ea typeface="Times New Roman"/>
              <a:cs typeface="Times New Roman"/>
              <a:sym typeface="Times New Roman"/>
            </a:rPr>
            <a:t> </a:t>
          </a:r>
          <a:endParaRPr sz="1050">
            <a:latin typeface="Times New Roman"/>
            <a:ea typeface="Times New Roman"/>
            <a:cs typeface="Times New Roman"/>
            <a:sym typeface="Times New Roman"/>
          </a:endParaRPr>
        </a:p>
      </xdr:txBody>
    </xdr:sp>
    <xdr:clientData fLocksWithSheet="0"/>
  </xdr:oneCellAnchor>
  <xdr:oneCellAnchor>
    <xdr:from>
      <xdr:col>9</xdr:col>
      <xdr:colOff>9525</xdr:colOff>
      <xdr:row>3</xdr:row>
      <xdr:rowOff>0</xdr:rowOff>
    </xdr:from>
    <xdr:ext cx="6143625" cy="419100"/>
    <xdr:sp macro="" textlink="">
      <xdr:nvSpPr>
        <xdr:cNvPr id="6" name="Shape 6">
          <a:extLst>
            <a:ext uri="{FF2B5EF4-FFF2-40B4-BE49-F238E27FC236}">
              <a16:creationId xmlns:a16="http://schemas.microsoft.com/office/drawing/2014/main" id="{00000000-0008-0000-0200-000006000000}"/>
            </a:ext>
          </a:extLst>
        </xdr:cNvPr>
        <xdr:cNvSpPr txBox="1"/>
      </xdr:nvSpPr>
      <xdr:spPr>
        <a:xfrm>
          <a:off x="2278950" y="3570450"/>
          <a:ext cx="6134100" cy="419100"/>
        </a:xfrm>
        <a:prstGeom prst="rect">
          <a:avLst/>
        </a:prstGeom>
        <a:solidFill>
          <a:schemeClr val="lt1"/>
        </a:solidFill>
        <a:ln w="9525" cap="flat" cmpd="sng">
          <a:solidFill>
            <a:srgbClr val="BABABA"/>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r>
            <a:rPr lang="en-US" sz="1100">
              <a:solidFill>
                <a:srgbClr val="000000"/>
              </a:solidFill>
              <a:latin typeface="Times New Roman"/>
              <a:ea typeface="Times New Roman"/>
              <a:cs typeface="Times New Roman"/>
              <a:sym typeface="Times New Roman"/>
            </a:rPr>
            <a:t>Data can only be manually entered into yellow-highlighted cells of the workbook. White cells are locked, and typically contain formulas that automatically calculate totals, variances, and percentages.</a:t>
          </a:r>
          <a:endParaRPr sz="1400"/>
        </a:p>
      </xdr:txBody>
    </xdr:sp>
    <xdr:clientData fLocksWithSheet="0"/>
  </xdr:oneCellAnchor>
</xdr:wsDr>
</file>

<file path=xl/drawings/drawing10.xml><?xml version="1.0" encoding="utf-8"?>
<xdr:wsDr xmlns:xdr="http://schemas.openxmlformats.org/drawingml/2006/spreadsheetDrawing" xmlns:a="http://schemas.openxmlformats.org/drawingml/2006/main">
  <xdr:oneCellAnchor>
    <xdr:from>
      <xdr:col>8</xdr:col>
      <xdr:colOff>9525</xdr:colOff>
      <xdr:row>4</xdr:row>
      <xdr:rowOff>133350</xdr:rowOff>
    </xdr:from>
    <xdr:ext cx="6276975" cy="619125"/>
    <xdr:sp macro="" textlink="">
      <xdr:nvSpPr>
        <xdr:cNvPr id="18" name="Shape 18">
          <a:extLst>
            <a:ext uri="{FF2B5EF4-FFF2-40B4-BE49-F238E27FC236}">
              <a16:creationId xmlns:a16="http://schemas.microsoft.com/office/drawing/2014/main" id="{00000000-0008-0000-1400-000012000000}"/>
            </a:ext>
          </a:extLst>
        </xdr:cNvPr>
        <xdr:cNvSpPr txBox="1"/>
      </xdr:nvSpPr>
      <xdr:spPr>
        <a:xfrm>
          <a:off x="2212275" y="3475200"/>
          <a:ext cx="6267450" cy="609600"/>
        </a:xfrm>
        <a:prstGeom prst="rect">
          <a:avLst/>
        </a:prstGeom>
        <a:solidFill>
          <a:schemeClr val="lt1"/>
        </a:solidFill>
        <a:ln w="9525" cap="flat" cmpd="sng">
          <a:solidFill>
            <a:srgbClr val="BABABA"/>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r>
            <a:rPr lang="en-US" sz="1100">
              <a:solidFill>
                <a:srgbClr val="000000"/>
              </a:solidFill>
              <a:latin typeface="Times New Roman"/>
              <a:ea typeface="Times New Roman"/>
              <a:cs typeface="Times New Roman"/>
              <a:sym typeface="Times New Roman"/>
            </a:rPr>
            <a:t>Enter data in yellow-highlighted cells on page 9 as appropriate.  </a:t>
          </a:r>
          <a:endParaRPr sz="1400"/>
        </a:p>
        <a:p>
          <a:pPr marL="0" lvl="0" indent="0" algn="l" rtl="0">
            <a:spcBef>
              <a:spcPts val="0"/>
            </a:spcBef>
            <a:spcAft>
              <a:spcPts val="0"/>
            </a:spcAft>
            <a:buNone/>
          </a:pPr>
          <a:endParaRPr sz="1100">
            <a:solidFill>
              <a:srgbClr val="000000"/>
            </a:solidFill>
            <a:latin typeface="Times New Roman"/>
            <a:ea typeface="Times New Roman"/>
            <a:cs typeface="Times New Roman"/>
            <a:sym typeface="Times New Roman"/>
          </a:endParaRPr>
        </a:p>
        <a:p>
          <a:pPr marL="0" lvl="0" indent="0" algn="l" rtl="0">
            <a:spcBef>
              <a:spcPts val="0"/>
            </a:spcBef>
            <a:spcAft>
              <a:spcPts val="0"/>
            </a:spcAft>
            <a:buNone/>
          </a:pPr>
          <a:r>
            <a:rPr lang="en-US" sz="1100">
              <a:solidFill>
                <a:srgbClr val="000000"/>
              </a:solidFill>
              <a:latin typeface="Times New Roman"/>
              <a:ea typeface="Times New Roman"/>
              <a:cs typeface="Times New Roman"/>
              <a:sym typeface="Times New Roman"/>
            </a:rPr>
            <a:t>Once data is entered, the form should be printed.</a:t>
          </a:r>
          <a:endParaRPr sz="1400"/>
        </a:p>
        <a:p>
          <a:pPr marL="0" lvl="0" indent="0" algn="l" rtl="0">
            <a:lnSpc>
              <a:spcPct val="118181"/>
            </a:lnSpc>
            <a:spcBef>
              <a:spcPts val="0"/>
            </a:spcBef>
            <a:spcAft>
              <a:spcPts val="0"/>
            </a:spcAft>
            <a:buNone/>
          </a:pPr>
          <a:endParaRPr sz="1100">
            <a:solidFill>
              <a:srgbClr val="000000"/>
            </a:solidFill>
            <a:latin typeface="Times New Roman"/>
            <a:ea typeface="Times New Roman"/>
            <a:cs typeface="Times New Roman"/>
            <a:sym typeface="Times New Roman"/>
          </a:endParaRPr>
        </a:p>
      </xdr:txBody>
    </xdr:sp>
    <xdr:clientData fLocksWithSheet="0"/>
  </xdr:oneCellAnchor>
  <xdr:oneCellAnchor>
    <xdr:from>
      <xdr:col>8</xdr:col>
      <xdr:colOff>9525</xdr:colOff>
      <xdr:row>26</xdr:row>
      <xdr:rowOff>0</xdr:rowOff>
    </xdr:from>
    <xdr:ext cx="7219950" cy="1095375"/>
    <xdr:sp macro="" textlink="">
      <xdr:nvSpPr>
        <xdr:cNvPr id="19" name="Shape 19">
          <a:extLst>
            <a:ext uri="{FF2B5EF4-FFF2-40B4-BE49-F238E27FC236}">
              <a16:creationId xmlns:a16="http://schemas.microsoft.com/office/drawing/2014/main" id="{00000000-0008-0000-1400-000013000000}"/>
            </a:ext>
          </a:extLst>
        </xdr:cNvPr>
        <xdr:cNvSpPr txBox="1"/>
      </xdr:nvSpPr>
      <xdr:spPr>
        <a:xfrm>
          <a:off x="1740788" y="3237075"/>
          <a:ext cx="7210425" cy="1085850"/>
        </a:xfrm>
        <a:prstGeom prst="rect">
          <a:avLst/>
        </a:prstGeom>
        <a:solidFill>
          <a:schemeClr val="lt1"/>
        </a:solidFill>
        <a:ln w="9525" cap="flat" cmpd="sng">
          <a:solidFill>
            <a:srgbClr val="BABABA"/>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r>
            <a:rPr lang="en-US" sz="1100">
              <a:solidFill>
                <a:srgbClr val="000000"/>
              </a:solidFill>
              <a:latin typeface="Times New Roman"/>
              <a:ea typeface="Times New Roman"/>
              <a:cs typeface="Times New Roman"/>
              <a:sym typeface="Times New Roman"/>
            </a:rPr>
            <a:t>"I hereby certify" or "I am unable to certify" must be checked and signed by the District Superintendent and Chief Business Official.  </a:t>
          </a:r>
          <a:endParaRPr sz="1400"/>
        </a:p>
        <a:p>
          <a:pPr marL="0" lvl="0" indent="0" algn="l" rtl="0">
            <a:spcBef>
              <a:spcPts val="0"/>
            </a:spcBef>
            <a:spcAft>
              <a:spcPts val="0"/>
            </a:spcAft>
            <a:buNone/>
          </a:pPr>
          <a:endParaRPr sz="1100">
            <a:solidFill>
              <a:srgbClr val="000000"/>
            </a:solidFill>
            <a:latin typeface="Times New Roman"/>
            <a:ea typeface="Times New Roman"/>
            <a:cs typeface="Times New Roman"/>
            <a:sym typeface="Times New Roman"/>
          </a:endParaRPr>
        </a:p>
        <a:p>
          <a:pPr marL="0" lvl="0" indent="0" algn="l" rtl="0">
            <a:spcBef>
              <a:spcPts val="0"/>
            </a:spcBef>
            <a:spcAft>
              <a:spcPts val="0"/>
            </a:spcAft>
            <a:buNone/>
          </a:pPr>
          <a:r>
            <a:rPr lang="en-US" sz="1100">
              <a:solidFill>
                <a:srgbClr val="000000"/>
              </a:solidFill>
              <a:latin typeface="Times New Roman"/>
              <a:ea typeface="Times New Roman"/>
              <a:cs typeface="Times New Roman"/>
              <a:sym typeface="Times New Roman"/>
            </a:rPr>
            <a:t>Use page 9a to list the budget assumptions and address affordability in subsequent years.  </a:t>
          </a:r>
          <a:endParaRPr sz="1400"/>
        </a:p>
        <a:p>
          <a:pPr marL="0" lvl="0" indent="0" algn="l" rtl="0">
            <a:spcBef>
              <a:spcPts val="0"/>
            </a:spcBef>
            <a:spcAft>
              <a:spcPts val="0"/>
            </a:spcAft>
            <a:buNone/>
          </a:pPr>
          <a:endParaRPr sz="1100">
            <a:solidFill>
              <a:srgbClr val="000000"/>
            </a:solidFill>
            <a:latin typeface="Times New Roman"/>
            <a:ea typeface="Times New Roman"/>
            <a:cs typeface="Times New Roman"/>
            <a:sym typeface="Times New Roman"/>
          </a:endParaRPr>
        </a:p>
        <a:p>
          <a:pPr marL="0" lvl="0" indent="0" algn="l" rtl="0">
            <a:spcBef>
              <a:spcPts val="0"/>
            </a:spcBef>
            <a:spcAft>
              <a:spcPts val="0"/>
            </a:spcAft>
            <a:buNone/>
          </a:pPr>
          <a:r>
            <a:rPr lang="en-US" sz="1100">
              <a:solidFill>
                <a:srgbClr val="000000"/>
              </a:solidFill>
              <a:latin typeface="Times New Roman"/>
              <a:ea typeface="Times New Roman"/>
              <a:cs typeface="Times New Roman"/>
              <a:sym typeface="Times New Roman"/>
            </a:rPr>
            <a:t>Submit the signed certification and the completed Public Disclosure to the County Office.</a:t>
          </a:r>
          <a:endParaRPr sz="1100">
            <a:solidFill>
              <a:srgbClr val="000000"/>
            </a:solidFill>
            <a:latin typeface="Times New Roman"/>
            <a:ea typeface="Times New Roman"/>
            <a:cs typeface="Times New Roman"/>
            <a:sym typeface="Times New Roman"/>
          </a:endParaRPr>
        </a:p>
      </xdr:txBody>
    </xdr:sp>
    <xdr:clientData fLocksWithSheet="0"/>
  </xdr:oneCellAnchor>
</xdr:wsDr>
</file>

<file path=xl/drawings/drawing2.xml><?xml version="1.0" encoding="utf-8"?>
<xdr:wsDr xmlns:xdr="http://schemas.openxmlformats.org/drawingml/2006/spreadsheetDrawing" xmlns:a="http://schemas.openxmlformats.org/drawingml/2006/main">
  <xdr:oneCellAnchor>
    <xdr:from>
      <xdr:col>7</xdr:col>
      <xdr:colOff>9525</xdr:colOff>
      <xdr:row>6</xdr:row>
      <xdr:rowOff>0</xdr:rowOff>
    </xdr:from>
    <xdr:ext cx="6276975" cy="1143000"/>
    <xdr:sp macro="" textlink="">
      <xdr:nvSpPr>
        <xdr:cNvPr id="7" name="Shape 7">
          <a:extLst>
            <a:ext uri="{FF2B5EF4-FFF2-40B4-BE49-F238E27FC236}">
              <a16:creationId xmlns:a16="http://schemas.microsoft.com/office/drawing/2014/main" id="{00000000-0008-0000-0500-000007000000}"/>
            </a:ext>
          </a:extLst>
        </xdr:cNvPr>
        <xdr:cNvSpPr txBox="1"/>
      </xdr:nvSpPr>
      <xdr:spPr>
        <a:xfrm>
          <a:off x="2212275" y="3213263"/>
          <a:ext cx="6267450" cy="1133475"/>
        </a:xfrm>
        <a:prstGeom prst="rect">
          <a:avLst/>
        </a:prstGeom>
        <a:solidFill>
          <a:schemeClr val="lt1"/>
        </a:solidFill>
        <a:ln w="9525" cap="flat" cmpd="sng">
          <a:solidFill>
            <a:srgbClr val="BABABA"/>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lnSpc>
              <a:spcPct val="81818"/>
            </a:lnSpc>
            <a:spcBef>
              <a:spcPts val="0"/>
            </a:spcBef>
            <a:spcAft>
              <a:spcPts val="0"/>
            </a:spcAft>
            <a:buNone/>
          </a:pPr>
          <a:r>
            <a:rPr lang="en-US" sz="1100">
              <a:solidFill>
                <a:schemeClr val="dk1"/>
              </a:solidFill>
              <a:latin typeface="Times New Roman"/>
              <a:ea typeface="Times New Roman"/>
              <a:cs typeface="Times New Roman"/>
              <a:sym typeface="Times New Roman"/>
            </a:rPr>
            <a:t>If other bargaining unit agreements are pending or recently settled, then Column 3 can be used to show the revisions necessary for the other units.  </a:t>
          </a:r>
          <a:endParaRPr sz="1400"/>
        </a:p>
        <a:p>
          <a:pPr marL="0" lvl="0" indent="0" algn="l" rtl="0">
            <a:lnSpc>
              <a:spcPct val="81818"/>
            </a:lnSpc>
            <a:spcBef>
              <a:spcPts val="0"/>
            </a:spcBef>
            <a:spcAft>
              <a:spcPts val="0"/>
            </a:spcAft>
            <a:buNone/>
          </a:pPr>
          <a:endParaRPr sz="1100">
            <a:latin typeface="Times New Roman"/>
            <a:ea typeface="Times New Roman"/>
            <a:cs typeface="Times New Roman"/>
            <a:sym typeface="Times New Roman"/>
          </a:endParaRPr>
        </a:p>
        <a:p>
          <a:pPr marL="0" lvl="0" indent="0" algn="l" rtl="0">
            <a:lnSpc>
              <a:spcPct val="81818"/>
            </a:lnSpc>
            <a:spcBef>
              <a:spcPts val="0"/>
            </a:spcBef>
            <a:spcAft>
              <a:spcPts val="0"/>
            </a:spcAft>
            <a:buNone/>
          </a:pPr>
          <a:r>
            <a:rPr lang="en-US" sz="1100">
              <a:solidFill>
                <a:schemeClr val="dk1"/>
              </a:solidFill>
              <a:latin typeface="Times New Roman"/>
              <a:ea typeface="Times New Roman"/>
              <a:cs typeface="Times New Roman"/>
              <a:sym typeface="Times New Roman"/>
            </a:rPr>
            <a:t>Column 4 should reflect the current budget, as adjusted for all agreements.</a:t>
          </a:r>
          <a:endParaRPr sz="1400"/>
        </a:p>
        <a:p>
          <a:pPr marL="0" lvl="0" indent="0" algn="l" rtl="0">
            <a:lnSpc>
              <a:spcPct val="81818"/>
            </a:lnSpc>
            <a:spcBef>
              <a:spcPts val="0"/>
            </a:spcBef>
            <a:spcAft>
              <a:spcPts val="0"/>
            </a:spcAft>
            <a:buNone/>
          </a:pPr>
          <a:endParaRPr sz="1100">
            <a:latin typeface="Times New Roman"/>
            <a:ea typeface="Times New Roman"/>
            <a:cs typeface="Times New Roman"/>
            <a:sym typeface="Times New Roman"/>
          </a:endParaRPr>
        </a:p>
        <a:p>
          <a:pPr marL="0" lvl="0" indent="0" algn="l" rtl="0">
            <a:lnSpc>
              <a:spcPct val="81818"/>
            </a:lnSpc>
            <a:spcBef>
              <a:spcPts val="0"/>
            </a:spcBef>
            <a:spcAft>
              <a:spcPts val="0"/>
            </a:spcAft>
            <a:buNone/>
          </a:pPr>
          <a:r>
            <a:rPr lang="en-US" sz="1100">
              <a:solidFill>
                <a:schemeClr val="dk1"/>
              </a:solidFill>
              <a:latin typeface="Times New Roman"/>
              <a:ea typeface="Times New Roman"/>
              <a:cs typeface="Times New Roman"/>
              <a:sym typeface="Times New Roman"/>
            </a:rPr>
            <a:t>Data entered on pages 4a and 4b, “Unrestricted” and “Restricted General Fund,” will automatically populate page 4c, “Combined General Fund,” as well as the first column (current year) of Section H, pages 5a and 5b.</a:t>
          </a:r>
          <a:endParaRPr sz="1400"/>
        </a:p>
        <a:p>
          <a:pPr marL="0" lvl="0" indent="0" algn="l" rtl="0">
            <a:lnSpc>
              <a:spcPct val="81818"/>
            </a:lnSpc>
            <a:spcBef>
              <a:spcPts val="0"/>
            </a:spcBef>
            <a:spcAft>
              <a:spcPts val="0"/>
            </a:spcAft>
            <a:buNone/>
          </a:pPr>
          <a:endParaRPr sz="1100">
            <a:latin typeface="Times New Roman"/>
            <a:ea typeface="Times New Roman"/>
            <a:cs typeface="Times New Roman"/>
            <a:sym typeface="Times New Roman"/>
          </a:endParaRPr>
        </a:p>
        <a:p>
          <a:pPr marL="0" lvl="0" indent="0" algn="l" rtl="0">
            <a:lnSpc>
              <a:spcPct val="90909"/>
            </a:lnSpc>
            <a:spcBef>
              <a:spcPts val="0"/>
            </a:spcBef>
            <a:spcAft>
              <a:spcPts val="0"/>
            </a:spcAft>
            <a:buNone/>
          </a:pPr>
          <a:r>
            <a:rPr lang="en-US" sz="1100">
              <a:solidFill>
                <a:schemeClr val="dk1"/>
              </a:solidFill>
              <a:latin typeface="Times New Roman"/>
              <a:ea typeface="Times New Roman"/>
              <a:cs typeface="Times New Roman"/>
              <a:sym typeface="Times New Roman"/>
            </a:rPr>
            <a:t> </a:t>
          </a:r>
          <a:endParaRPr sz="1400"/>
        </a:p>
        <a:p>
          <a:pPr marL="0" lvl="0" indent="0" algn="l" rtl="0">
            <a:lnSpc>
              <a:spcPct val="72727"/>
            </a:lnSpc>
            <a:spcBef>
              <a:spcPts val="0"/>
            </a:spcBef>
            <a:spcAft>
              <a:spcPts val="0"/>
            </a:spcAft>
            <a:buNone/>
          </a:pPr>
          <a:endParaRPr sz="1100"/>
        </a:p>
      </xdr:txBody>
    </xdr:sp>
    <xdr:clientData fLocksWithSheet="0"/>
  </xdr:oneCellAnchor>
</xdr:wsDr>
</file>

<file path=xl/drawings/drawing3.xml><?xml version="1.0" encoding="utf-8"?>
<xdr:wsDr xmlns:xdr="http://schemas.openxmlformats.org/drawingml/2006/spreadsheetDrawing" xmlns:a="http://schemas.openxmlformats.org/drawingml/2006/main">
  <xdr:oneCellAnchor>
    <xdr:from>
      <xdr:col>7</xdr:col>
      <xdr:colOff>0</xdr:colOff>
      <xdr:row>6</xdr:row>
      <xdr:rowOff>0</xdr:rowOff>
    </xdr:from>
    <xdr:ext cx="6105525" cy="1133475"/>
    <xdr:sp macro="" textlink="">
      <xdr:nvSpPr>
        <xdr:cNvPr id="8" name="Shape 8">
          <a:extLst>
            <a:ext uri="{FF2B5EF4-FFF2-40B4-BE49-F238E27FC236}">
              <a16:creationId xmlns:a16="http://schemas.microsoft.com/office/drawing/2014/main" id="{00000000-0008-0000-0600-000008000000}"/>
            </a:ext>
          </a:extLst>
        </xdr:cNvPr>
        <xdr:cNvSpPr txBox="1"/>
      </xdr:nvSpPr>
      <xdr:spPr>
        <a:xfrm>
          <a:off x="2298000" y="3213263"/>
          <a:ext cx="6096000" cy="1133475"/>
        </a:xfrm>
        <a:prstGeom prst="rect">
          <a:avLst/>
        </a:prstGeom>
        <a:solidFill>
          <a:schemeClr val="lt1"/>
        </a:solidFill>
        <a:ln w="9525" cap="flat" cmpd="sng">
          <a:solidFill>
            <a:srgbClr val="BABABA"/>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lnSpc>
              <a:spcPct val="81818"/>
            </a:lnSpc>
            <a:spcBef>
              <a:spcPts val="0"/>
            </a:spcBef>
            <a:spcAft>
              <a:spcPts val="0"/>
            </a:spcAft>
            <a:buNone/>
          </a:pPr>
          <a:r>
            <a:rPr lang="en-US" sz="1100">
              <a:solidFill>
                <a:schemeClr val="dk1"/>
              </a:solidFill>
              <a:latin typeface="Times New Roman"/>
              <a:ea typeface="Times New Roman"/>
              <a:cs typeface="Times New Roman"/>
              <a:sym typeface="Times New Roman"/>
            </a:rPr>
            <a:t>If other bargaining unit agreements are pending or recently settled, then Column 3 can be used to show the revisions necessary for the other units.  Column 4 should reflect the current budget, as adjusted for all agreements.</a:t>
          </a:r>
          <a:endParaRPr sz="1400"/>
        </a:p>
        <a:p>
          <a:pPr marL="0" lvl="0" indent="0" algn="l" rtl="0">
            <a:lnSpc>
              <a:spcPct val="81818"/>
            </a:lnSpc>
            <a:spcBef>
              <a:spcPts val="0"/>
            </a:spcBef>
            <a:spcAft>
              <a:spcPts val="0"/>
            </a:spcAft>
            <a:buNone/>
          </a:pPr>
          <a:endParaRPr sz="1100">
            <a:latin typeface="Times New Roman"/>
            <a:ea typeface="Times New Roman"/>
            <a:cs typeface="Times New Roman"/>
            <a:sym typeface="Times New Roman"/>
          </a:endParaRPr>
        </a:p>
        <a:p>
          <a:pPr marL="0" lvl="0" indent="0" algn="l" rtl="0">
            <a:lnSpc>
              <a:spcPct val="81818"/>
            </a:lnSpc>
            <a:spcBef>
              <a:spcPts val="0"/>
            </a:spcBef>
            <a:spcAft>
              <a:spcPts val="0"/>
            </a:spcAft>
            <a:buNone/>
          </a:pPr>
          <a:r>
            <a:rPr lang="en-US" sz="1100">
              <a:solidFill>
                <a:schemeClr val="dk1"/>
              </a:solidFill>
              <a:latin typeface="Times New Roman"/>
              <a:ea typeface="Times New Roman"/>
              <a:cs typeface="Times New Roman"/>
              <a:sym typeface="Times New Roman"/>
            </a:rPr>
            <a:t>Data entered on pages 4a and 4b, “Unrestricted” and “Restricted General Fund,” will automatically populate page 4c, “Combined General Fund,” as well as the first column (current year) of Section H, pages 5a and 5b.</a:t>
          </a:r>
          <a:endParaRPr sz="1400"/>
        </a:p>
        <a:p>
          <a:pPr marL="0" lvl="0" indent="0" algn="l" rtl="0">
            <a:lnSpc>
              <a:spcPct val="81818"/>
            </a:lnSpc>
            <a:spcBef>
              <a:spcPts val="0"/>
            </a:spcBef>
            <a:spcAft>
              <a:spcPts val="0"/>
            </a:spcAft>
            <a:buNone/>
          </a:pPr>
          <a:endParaRPr sz="1100">
            <a:latin typeface="Times New Roman"/>
            <a:ea typeface="Times New Roman"/>
            <a:cs typeface="Times New Roman"/>
            <a:sym typeface="Times New Roman"/>
          </a:endParaRPr>
        </a:p>
        <a:p>
          <a:pPr marL="0" lvl="0" indent="0" algn="l" rtl="0">
            <a:lnSpc>
              <a:spcPct val="81818"/>
            </a:lnSpc>
            <a:spcBef>
              <a:spcPts val="0"/>
            </a:spcBef>
            <a:spcAft>
              <a:spcPts val="0"/>
            </a:spcAft>
            <a:buNone/>
          </a:pPr>
          <a:r>
            <a:rPr lang="en-US" sz="1100">
              <a:solidFill>
                <a:schemeClr val="dk1"/>
              </a:solidFill>
              <a:latin typeface="Times New Roman"/>
              <a:ea typeface="Times New Roman"/>
              <a:cs typeface="Times New Roman"/>
              <a:sym typeface="Times New Roman"/>
            </a:rPr>
            <a:t> </a:t>
          </a:r>
          <a:endParaRPr sz="1400"/>
        </a:p>
        <a:p>
          <a:pPr marL="0" lvl="0" indent="0" algn="l" rtl="0">
            <a:lnSpc>
              <a:spcPct val="81818"/>
            </a:lnSpc>
            <a:spcBef>
              <a:spcPts val="0"/>
            </a:spcBef>
            <a:spcAft>
              <a:spcPts val="0"/>
            </a:spcAft>
            <a:buNone/>
          </a:pPr>
          <a:endParaRPr sz="1100"/>
        </a:p>
      </xdr:txBody>
    </xdr:sp>
    <xdr:clientData fLocksWithSheet="0"/>
  </xdr:oneCellAnchor>
  <xdr:oneCellAnchor>
    <xdr:from>
      <xdr:col>7</xdr:col>
      <xdr:colOff>9525</xdr:colOff>
      <xdr:row>6</xdr:row>
      <xdr:rowOff>0</xdr:rowOff>
    </xdr:from>
    <xdr:ext cx="6276975" cy="1143000"/>
    <xdr:sp macro="" textlink="">
      <xdr:nvSpPr>
        <xdr:cNvPr id="9" name="Shape 9">
          <a:extLst>
            <a:ext uri="{FF2B5EF4-FFF2-40B4-BE49-F238E27FC236}">
              <a16:creationId xmlns:a16="http://schemas.microsoft.com/office/drawing/2014/main" id="{00000000-0008-0000-0600-000009000000}"/>
            </a:ext>
          </a:extLst>
        </xdr:cNvPr>
        <xdr:cNvSpPr txBox="1"/>
      </xdr:nvSpPr>
      <xdr:spPr>
        <a:xfrm>
          <a:off x="2212275" y="3213263"/>
          <a:ext cx="6267450" cy="1133475"/>
        </a:xfrm>
        <a:prstGeom prst="rect">
          <a:avLst/>
        </a:prstGeom>
        <a:solidFill>
          <a:schemeClr val="lt1"/>
        </a:solidFill>
        <a:ln w="9525" cap="flat" cmpd="sng">
          <a:solidFill>
            <a:srgbClr val="BABABA"/>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lnSpc>
              <a:spcPct val="81818"/>
            </a:lnSpc>
            <a:spcBef>
              <a:spcPts val="0"/>
            </a:spcBef>
            <a:spcAft>
              <a:spcPts val="0"/>
            </a:spcAft>
            <a:buNone/>
          </a:pPr>
          <a:r>
            <a:rPr lang="en-US" sz="1100">
              <a:solidFill>
                <a:schemeClr val="dk1"/>
              </a:solidFill>
              <a:latin typeface="Times New Roman"/>
              <a:ea typeface="Times New Roman"/>
              <a:cs typeface="Times New Roman"/>
              <a:sym typeface="Times New Roman"/>
            </a:rPr>
            <a:t>If other bargaining unit agreements are pending or recently settled, then Column 3 can be used to show the revisions necessary for the other units.  </a:t>
          </a:r>
          <a:endParaRPr sz="1400"/>
        </a:p>
        <a:p>
          <a:pPr marL="0" lvl="0" indent="0" algn="l" rtl="0">
            <a:lnSpc>
              <a:spcPct val="81818"/>
            </a:lnSpc>
            <a:spcBef>
              <a:spcPts val="0"/>
            </a:spcBef>
            <a:spcAft>
              <a:spcPts val="0"/>
            </a:spcAft>
            <a:buNone/>
          </a:pPr>
          <a:endParaRPr sz="1100">
            <a:latin typeface="Times New Roman"/>
            <a:ea typeface="Times New Roman"/>
            <a:cs typeface="Times New Roman"/>
            <a:sym typeface="Times New Roman"/>
          </a:endParaRPr>
        </a:p>
        <a:p>
          <a:pPr marL="0" lvl="0" indent="0" algn="l" rtl="0">
            <a:lnSpc>
              <a:spcPct val="81818"/>
            </a:lnSpc>
            <a:spcBef>
              <a:spcPts val="0"/>
            </a:spcBef>
            <a:spcAft>
              <a:spcPts val="0"/>
            </a:spcAft>
            <a:buNone/>
          </a:pPr>
          <a:r>
            <a:rPr lang="en-US" sz="1100">
              <a:solidFill>
                <a:schemeClr val="dk1"/>
              </a:solidFill>
              <a:latin typeface="Times New Roman"/>
              <a:ea typeface="Times New Roman"/>
              <a:cs typeface="Times New Roman"/>
              <a:sym typeface="Times New Roman"/>
            </a:rPr>
            <a:t>Column 4 should reflect the current budget, as adjusted for all agreements.</a:t>
          </a:r>
          <a:endParaRPr sz="1400"/>
        </a:p>
        <a:p>
          <a:pPr marL="0" lvl="0" indent="0" algn="l" rtl="0">
            <a:lnSpc>
              <a:spcPct val="81818"/>
            </a:lnSpc>
            <a:spcBef>
              <a:spcPts val="0"/>
            </a:spcBef>
            <a:spcAft>
              <a:spcPts val="0"/>
            </a:spcAft>
            <a:buNone/>
          </a:pPr>
          <a:endParaRPr sz="1100">
            <a:latin typeface="Times New Roman"/>
            <a:ea typeface="Times New Roman"/>
            <a:cs typeface="Times New Roman"/>
            <a:sym typeface="Times New Roman"/>
          </a:endParaRPr>
        </a:p>
        <a:p>
          <a:pPr marL="0" lvl="0" indent="0" algn="l" rtl="0">
            <a:lnSpc>
              <a:spcPct val="81818"/>
            </a:lnSpc>
            <a:spcBef>
              <a:spcPts val="0"/>
            </a:spcBef>
            <a:spcAft>
              <a:spcPts val="0"/>
            </a:spcAft>
            <a:buNone/>
          </a:pPr>
          <a:r>
            <a:rPr lang="en-US" sz="1100">
              <a:solidFill>
                <a:schemeClr val="dk1"/>
              </a:solidFill>
              <a:latin typeface="Times New Roman"/>
              <a:ea typeface="Times New Roman"/>
              <a:cs typeface="Times New Roman"/>
              <a:sym typeface="Times New Roman"/>
            </a:rPr>
            <a:t>Data entered on pages 4a and 4b, “Unrestricted” and “Restricted General Fund,” will automatically populate page 4c, “Combined General Fund,” as well as the first column (current year) of Section H, pages 5a and 5b.</a:t>
          </a:r>
          <a:endParaRPr sz="1400"/>
        </a:p>
        <a:p>
          <a:pPr marL="0" lvl="0" indent="0" algn="l" rtl="0">
            <a:lnSpc>
              <a:spcPct val="81818"/>
            </a:lnSpc>
            <a:spcBef>
              <a:spcPts val="0"/>
            </a:spcBef>
            <a:spcAft>
              <a:spcPts val="0"/>
            </a:spcAft>
            <a:buNone/>
          </a:pPr>
          <a:endParaRPr sz="1100">
            <a:latin typeface="Times New Roman"/>
            <a:ea typeface="Times New Roman"/>
            <a:cs typeface="Times New Roman"/>
            <a:sym typeface="Times New Roman"/>
          </a:endParaRPr>
        </a:p>
        <a:p>
          <a:pPr marL="0" lvl="0" indent="0" algn="l" rtl="0">
            <a:lnSpc>
              <a:spcPct val="90909"/>
            </a:lnSpc>
            <a:spcBef>
              <a:spcPts val="0"/>
            </a:spcBef>
            <a:spcAft>
              <a:spcPts val="0"/>
            </a:spcAft>
            <a:buNone/>
          </a:pPr>
          <a:r>
            <a:rPr lang="en-US" sz="1100">
              <a:solidFill>
                <a:schemeClr val="dk1"/>
              </a:solidFill>
              <a:latin typeface="Times New Roman"/>
              <a:ea typeface="Times New Roman"/>
              <a:cs typeface="Times New Roman"/>
              <a:sym typeface="Times New Roman"/>
            </a:rPr>
            <a:t> </a:t>
          </a:r>
          <a:endParaRPr sz="1400"/>
        </a:p>
        <a:p>
          <a:pPr marL="0" lvl="0" indent="0" algn="l" rtl="0">
            <a:lnSpc>
              <a:spcPct val="72727"/>
            </a:lnSpc>
            <a:spcBef>
              <a:spcPts val="0"/>
            </a:spcBef>
            <a:spcAft>
              <a:spcPts val="0"/>
            </a:spcAft>
            <a:buNone/>
          </a:pPr>
          <a:endParaRPr sz="1100"/>
        </a:p>
      </xdr:txBody>
    </xdr:sp>
    <xdr:clientData fLocksWithSheet="0"/>
  </xdr:oneCellAnchor>
</xdr:wsDr>
</file>

<file path=xl/drawings/drawing4.xml><?xml version="1.0" encoding="utf-8"?>
<xdr:wsDr xmlns:xdr="http://schemas.openxmlformats.org/drawingml/2006/spreadsheetDrawing" xmlns:a="http://schemas.openxmlformats.org/drawingml/2006/main">
  <xdr:oneCellAnchor>
    <xdr:from>
      <xdr:col>8</xdr:col>
      <xdr:colOff>9525</xdr:colOff>
      <xdr:row>5</xdr:row>
      <xdr:rowOff>0</xdr:rowOff>
    </xdr:from>
    <xdr:ext cx="7219950" cy="381000"/>
    <xdr:sp macro="" textlink="">
      <xdr:nvSpPr>
        <xdr:cNvPr id="10" name="Shape 10">
          <a:extLst>
            <a:ext uri="{FF2B5EF4-FFF2-40B4-BE49-F238E27FC236}">
              <a16:creationId xmlns:a16="http://schemas.microsoft.com/office/drawing/2014/main" id="{00000000-0008-0000-0D00-00000A000000}"/>
            </a:ext>
          </a:extLst>
        </xdr:cNvPr>
        <xdr:cNvSpPr txBox="1"/>
      </xdr:nvSpPr>
      <xdr:spPr>
        <a:xfrm>
          <a:off x="1740788" y="3589500"/>
          <a:ext cx="7210425" cy="381000"/>
        </a:xfrm>
        <a:prstGeom prst="rect">
          <a:avLst/>
        </a:prstGeom>
        <a:solidFill>
          <a:schemeClr val="lt1"/>
        </a:solidFill>
        <a:ln w="9525" cap="flat" cmpd="sng">
          <a:solidFill>
            <a:srgbClr val="BABABA"/>
          </a:solidFill>
          <a:prstDash val="solid"/>
          <a:round/>
          <a:headEnd type="none" w="sm" len="sm"/>
          <a:tailEnd type="none" w="sm" len="sm"/>
        </a:ln>
      </xdr:spPr>
      <xdr:txBody>
        <a:bodyPr spcFirstLastPara="1" wrap="square" lIns="91425" tIns="45700" rIns="91425" bIns="45700" anchor="t" anchorCtr="0">
          <a:noAutofit/>
        </a:bodyPr>
        <a:lstStyle/>
        <a:p>
          <a:pPr marL="0" marR="0" lvl="0" indent="0" algn="l" rtl="0">
            <a:lnSpc>
              <a:spcPct val="100000"/>
            </a:lnSpc>
            <a:spcBef>
              <a:spcPts val="0"/>
            </a:spcBef>
            <a:spcAft>
              <a:spcPts val="0"/>
            </a:spcAft>
            <a:buClr>
              <a:srgbClr val="000000"/>
            </a:buClr>
            <a:buSzPts val="1100"/>
            <a:buFont typeface="Times New Roman"/>
            <a:buNone/>
          </a:pPr>
          <a:r>
            <a:rPr lang="en-US" sz="1100">
              <a:solidFill>
                <a:srgbClr val="000000"/>
              </a:solidFill>
              <a:latin typeface="Times New Roman"/>
              <a:ea typeface="Times New Roman"/>
              <a:cs typeface="Times New Roman"/>
              <a:sym typeface="Times New Roman"/>
            </a:rPr>
            <a:t>On Page 4i, provide explanations for entries recorded in Column 3, “Other Revisions,” on pages 4a through 4h.</a:t>
          </a:r>
          <a:endParaRPr sz="1400"/>
        </a:p>
      </xdr:txBody>
    </xdr:sp>
    <xdr:clientData fLocksWithSheet="0"/>
  </xdr:oneCellAnchor>
</xdr:wsDr>
</file>

<file path=xl/drawings/drawing5.xml><?xml version="1.0" encoding="utf-8"?>
<xdr:wsDr xmlns:xdr="http://schemas.openxmlformats.org/drawingml/2006/spreadsheetDrawing" xmlns:a="http://schemas.openxmlformats.org/drawingml/2006/main">
  <xdr:oneCellAnchor>
    <xdr:from>
      <xdr:col>6</xdr:col>
      <xdr:colOff>9525</xdr:colOff>
      <xdr:row>4</xdr:row>
      <xdr:rowOff>0</xdr:rowOff>
    </xdr:from>
    <xdr:ext cx="6276975" cy="657225"/>
    <xdr:sp macro="" textlink="">
      <xdr:nvSpPr>
        <xdr:cNvPr id="11" name="Shape 11">
          <a:extLst>
            <a:ext uri="{FF2B5EF4-FFF2-40B4-BE49-F238E27FC236}">
              <a16:creationId xmlns:a16="http://schemas.microsoft.com/office/drawing/2014/main" id="{00000000-0008-0000-0E00-00000B000000}"/>
            </a:ext>
          </a:extLst>
        </xdr:cNvPr>
        <xdr:cNvSpPr txBox="1"/>
      </xdr:nvSpPr>
      <xdr:spPr>
        <a:xfrm>
          <a:off x="2212275" y="3456150"/>
          <a:ext cx="6267450" cy="647700"/>
        </a:xfrm>
        <a:prstGeom prst="rect">
          <a:avLst/>
        </a:prstGeom>
        <a:solidFill>
          <a:schemeClr val="lt1"/>
        </a:solidFill>
        <a:ln w="9525" cap="flat" cmpd="sng">
          <a:solidFill>
            <a:srgbClr val="BABABA"/>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lnSpc>
              <a:spcPct val="100000"/>
            </a:lnSpc>
            <a:spcBef>
              <a:spcPts val="0"/>
            </a:spcBef>
            <a:spcAft>
              <a:spcPts val="0"/>
            </a:spcAft>
            <a:buNone/>
          </a:pPr>
          <a:r>
            <a:rPr lang="en-US" sz="1100">
              <a:solidFill>
                <a:srgbClr val="000000"/>
              </a:solidFill>
              <a:latin typeface="Times New Roman"/>
              <a:ea typeface="Times New Roman"/>
              <a:cs typeface="Times New Roman"/>
              <a:sym typeface="Times New Roman"/>
            </a:rPr>
            <a:t>Unrestricted and Restricted General Fund data for subsequent fiscal years must be manually entered on pages 5a and 5b, respectively.  </a:t>
          </a:r>
          <a:endParaRPr sz="1400"/>
        </a:p>
        <a:p>
          <a:pPr marL="0" lvl="0" indent="0" algn="l" rtl="0">
            <a:lnSpc>
              <a:spcPct val="100000"/>
            </a:lnSpc>
            <a:spcBef>
              <a:spcPts val="0"/>
            </a:spcBef>
            <a:spcAft>
              <a:spcPts val="0"/>
            </a:spcAft>
            <a:buNone/>
          </a:pPr>
          <a:endParaRPr sz="1100">
            <a:solidFill>
              <a:srgbClr val="000000"/>
            </a:solidFill>
            <a:latin typeface="Times New Roman"/>
            <a:ea typeface="Times New Roman"/>
            <a:cs typeface="Times New Roman"/>
            <a:sym typeface="Times New Roman"/>
          </a:endParaRPr>
        </a:p>
        <a:p>
          <a:pPr marL="0" lvl="0" indent="0" algn="l" rtl="0">
            <a:lnSpc>
              <a:spcPct val="100000"/>
            </a:lnSpc>
            <a:spcBef>
              <a:spcPts val="0"/>
            </a:spcBef>
            <a:spcAft>
              <a:spcPts val="0"/>
            </a:spcAft>
            <a:buNone/>
          </a:pPr>
          <a:r>
            <a:rPr lang="en-US" sz="1100">
              <a:solidFill>
                <a:srgbClr val="000000"/>
              </a:solidFill>
              <a:latin typeface="Times New Roman"/>
              <a:ea typeface="Times New Roman"/>
              <a:cs typeface="Times New Roman"/>
              <a:sym typeface="Times New Roman"/>
            </a:rPr>
            <a:t>The combined General Fund totals are automatically calculated on page 5c.</a:t>
          </a:r>
          <a:endParaRPr sz="1100">
            <a:solidFill>
              <a:srgbClr val="000000"/>
            </a:solidFill>
            <a:latin typeface="Times New Roman"/>
            <a:ea typeface="Times New Roman"/>
            <a:cs typeface="Times New Roman"/>
            <a:sym typeface="Times New Roman"/>
          </a:endParaRPr>
        </a:p>
      </xdr:txBody>
    </xdr:sp>
    <xdr:clientData fLocksWithSheet="0"/>
  </xdr:oneCellAnchor>
</xdr:wsDr>
</file>

<file path=xl/drawings/drawing6.xml><?xml version="1.0" encoding="utf-8"?>
<xdr:wsDr xmlns:xdr="http://schemas.openxmlformats.org/drawingml/2006/spreadsheetDrawing" xmlns:a="http://schemas.openxmlformats.org/drawingml/2006/main">
  <xdr:oneCellAnchor>
    <xdr:from>
      <xdr:col>6</xdr:col>
      <xdr:colOff>0</xdr:colOff>
      <xdr:row>4</xdr:row>
      <xdr:rowOff>0</xdr:rowOff>
    </xdr:from>
    <xdr:ext cx="6315075" cy="657225"/>
    <xdr:sp macro="" textlink="">
      <xdr:nvSpPr>
        <xdr:cNvPr id="12" name="Shape 12">
          <a:extLst>
            <a:ext uri="{FF2B5EF4-FFF2-40B4-BE49-F238E27FC236}">
              <a16:creationId xmlns:a16="http://schemas.microsoft.com/office/drawing/2014/main" id="{00000000-0008-0000-0F00-00000C000000}"/>
            </a:ext>
          </a:extLst>
        </xdr:cNvPr>
        <xdr:cNvSpPr txBox="1"/>
      </xdr:nvSpPr>
      <xdr:spPr>
        <a:xfrm>
          <a:off x="2193225" y="3456150"/>
          <a:ext cx="6305550" cy="647700"/>
        </a:xfrm>
        <a:prstGeom prst="rect">
          <a:avLst/>
        </a:prstGeom>
        <a:solidFill>
          <a:schemeClr val="lt1"/>
        </a:solidFill>
        <a:ln w="9525" cap="flat" cmpd="sng">
          <a:solidFill>
            <a:srgbClr val="BABABA"/>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lnSpc>
              <a:spcPct val="100000"/>
            </a:lnSpc>
            <a:spcBef>
              <a:spcPts val="0"/>
            </a:spcBef>
            <a:spcAft>
              <a:spcPts val="0"/>
            </a:spcAft>
            <a:buNone/>
          </a:pPr>
          <a:r>
            <a:rPr lang="en-US" sz="1100">
              <a:solidFill>
                <a:srgbClr val="000000"/>
              </a:solidFill>
              <a:latin typeface="Times New Roman"/>
              <a:ea typeface="Times New Roman"/>
              <a:cs typeface="Times New Roman"/>
              <a:sym typeface="Times New Roman"/>
            </a:rPr>
            <a:t>Unrestricted and Restricted General Fund data for subsequent fiscal years must be manually entered on pages 5a and 5b, respectively.  </a:t>
          </a:r>
          <a:endParaRPr sz="1400"/>
        </a:p>
        <a:p>
          <a:pPr marL="0" lvl="0" indent="0" algn="l" rtl="0">
            <a:lnSpc>
              <a:spcPct val="100000"/>
            </a:lnSpc>
            <a:spcBef>
              <a:spcPts val="0"/>
            </a:spcBef>
            <a:spcAft>
              <a:spcPts val="0"/>
            </a:spcAft>
            <a:buNone/>
          </a:pPr>
          <a:endParaRPr sz="1100">
            <a:solidFill>
              <a:srgbClr val="000000"/>
            </a:solidFill>
            <a:latin typeface="Times New Roman"/>
            <a:ea typeface="Times New Roman"/>
            <a:cs typeface="Times New Roman"/>
            <a:sym typeface="Times New Roman"/>
          </a:endParaRPr>
        </a:p>
        <a:p>
          <a:pPr marL="0" lvl="0" indent="0" algn="l" rtl="0">
            <a:lnSpc>
              <a:spcPct val="100000"/>
            </a:lnSpc>
            <a:spcBef>
              <a:spcPts val="0"/>
            </a:spcBef>
            <a:spcAft>
              <a:spcPts val="0"/>
            </a:spcAft>
            <a:buNone/>
          </a:pPr>
          <a:r>
            <a:rPr lang="en-US" sz="1100">
              <a:solidFill>
                <a:srgbClr val="000000"/>
              </a:solidFill>
              <a:latin typeface="Times New Roman"/>
              <a:ea typeface="Times New Roman"/>
              <a:cs typeface="Times New Roman"/>
              <a:sym typeface="Times New Roman"/>
            </a:rPr>
            <a:t>The combined General Fund totals are automatically calculated on page 5c.</a:t>
          </a:r>
          <a:endParaRPr sz="1100">
            <a:solidFill>
              <a:srgbClr val="000000"/>
            </a:solidFill>
            <a:latin typeface="Times New Roman"/>
            <a:ea typeface="Times New Roman"/>
            <a:cs typeface="Times New Roman"/>
            <a:sym typeface="Times New Roman"/>
          </a:endParaRPr>
        </a:p>
      </xdr:txBody>
    </xdr:sp>
    <xdr:clientData fLocksWithSheet="0"/>
  </xdr:oneCellAnchor>
</xdr:wsDr>
</file>

<file path=xl/drawings/drawing7.xml><?xml version="1.0" encoding="utf-8"?>
<xdr:wsDr xmlns:xdr="http://schemas.openxmlformats.org/drawingml/2006/spreadsheetDrawing" xmlns:a="http://schemas.openxmlformats.org/drawingml/2006/main">
  <xdr:oneCellAnchor>
    <xdr:from>
      <xdr:col>1</xdr:col>
      <xdr:colOff>2457450</xdr:colOff>
      <xdr:row>10</xdr:row>
      <xdr:rowOff>285750</xdr:rowOff>
    </xdr:from>
    <xdr:ext cx="342900" cy="38100"/>
    <xdr:grpSp>
      <xdr:nvGrpSpPr>
        <xdr:cNvPr id="2" name="Shape 2">
          <a:extLst>
            <a:ext uri="{FF2B5EF4-FFF2-40B4-BE49-F238E27FC236}">
              <a16:creationId xmlns:a16="http://schemas.microsoft.com/office/drawing/2014/main" id="{00000000-0008-0000-1100-000002000000}"/>
            </a:ext>
          </a:extLst>
        </xdr:cNvPr>
        <xdr:cNvGrpSpPr/>
      </xdr:nvGrpSpPr>
      <xdr:grpSpPr>
        <a:xfrm>
          <a:off x="2644140" y="2501265"/>
          <a:ext cx="342900" cy="38100"/>
          <a:chOff x="5174550" y="3780000"/>
          <a:chExt cx="342900" cy="0"/>
        </a:xfrm>
      </xdr:grpSpPr>
      <xdr:cxnSp macro="">
        <xdr:nvCxnSpPr>
          <xdr:cNvPr id="13" name="Shape 13">
            <a:extLst>
              <a:ext uri="{FF2B5EF4-FFF2-40B4-BE49-F238E27FC236}">
                <a16:creationId xmlns:a16="http://schemas.microsoft.com/office/drawing/2014/main" id="{00000000-0008-0000-1100-00000D000000}"/>
              </a:ext>
            </a:extLst>
          </xdr:cNvPr>
          <xdr:cNvCxnSpPr/>
        </xdr:nvCxnSpPr>
        <xdr:spPr>
          <a:xfrm>
            <a:off x="5174550" y="3780000"/>
            <a:ext cx="342900" cy="0"/>
          </a:xfrm>
          <a:prstGeom prst="straightConnector1">
            <a:avLst/>
          </a:prstGeom>
          <a:noFill/>
          <a:ln w="9525" cap="flat" cmpd="sng">
            <a:solidFill>
              <a:srgbClr val="000000"/>
            </a:solidFill>
            <a:prstDash val="solid"/>
            <a:round/>
            <a:headEnd type="none" w="med" len="med"/>
            <a:tailEnd type="triangle" w="med" len="med"/>
          </a:ln>
        </xdr:spPr>
      </xdr:cxnSp>
    </xdr:grpSp>
    <xdr:clientData fLocksWithSheet="0"/>
  </xdr:oneCellAnchor>
  <xdr:oneCellAnchor>
    <xdr:from>
      <xdr:col>8</xdr:col>
      <xdr:colOff>9525</xdr:colOff>
      <xdr:row>6</xdr:row>
      <xdr:rowOff>0</xdr:rowOff>
    </xdr:from>
    <xdr:ext cx="6276975" cy="1771650"/>
    <xdr:sp macro="" textlink="">
      <xdr:nvSpPr>
        <xdr:cNvPr id="14" name="Shape 14">
          <a:extLst>
            <a:ext uri="{FF2B5EF4-FFF2-40B4-BE49-F238E27FC236}">
              <a16:creationId xmlns:a16="http://schemas.microsoft.com/office/drawing/2014/main" id="{00000000-0008-0000-1100-00000E000000}"/>
            </a:ext>
          </a:extLst>
        </xdr:cNvPr>
        <xdr:cNvSpPr txBox="1"/>
      </xdr:nvSpPr>
      <xdr:spPr>
        <a:xfrm>
          <a:off x="2212275" y="2898938"/>
          <a:ext cx="6267450" cy="1762125"/>
        </a:xfrm>
        <a:prstGeom prst="rect">
          <a:avLst/>
        </a:prstGeom>
        <a:solidFill>
          <a:schemeClr val="lt1"/>
        </a:solidFill>
        <a:ln w="9525" cap="flat" cmpd="sng">
          <a:solidFill>
            <a:srgbClr val="BABABA"/>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r>
            <a:rPr lang="en-US" sz="1100">
              <a:solidFill>
                <a:schemeClr val="dk1"/>
              </a:solidFill>
              <a:latin typeface="Times New Roman"/>
              <a:ea typeface="Times New Roman"/>
              <a:cs typeface="Times New Roman"/>
              <a:sym typeface="Times New Roman"/>
            </a:rPr>
            <a:t>If "Other Adjustments" expenditure amounts were entered in the multiyear projection (pages 5a and 5b) for the two subsequent years, then an explanation must be provided on page 7, question 7.</a:t>
          </a:r>
          <a:endParaRPr sz="1400"/>
        </a:p>
        <a:p>
          <a:pPr marL="0" lvl="0" indent="0" algn="l" rtl="0">
            <a:spcBef>
              <a:spcPts val="0"/>
            </a:spcBef>
            <a:spcAft>
              <a:spcPts val="0"/>
            </a:spcAft>
            <a:buNone/>
          </a:pPr>
          <a:r>
            <a:rPr lang="en-US" sz="1100">
              <a:solidFill>
                <a:schemeClr val="dk1"/>
              </a:solidFill>
              <a:latin typeface="Times New Roman"/>
              <a:ea typeface="Times New Roman"/>
              <a:cs typeface="Times New Roman"/>
              <a:sym typeface="Times New Roman"/>
            </a:rPr>
            <a:t> </a:t>
          </a:r>
          <a:endParaRPr sz="1400"/>
        </a:p>
        <a:p>
          <a:pPr marL="0" lvl="0" indent="0" algn="l" rtl="0">
            <a:spcBef>
              <a:spcPts val="0"/>
            </a:spcBef>
            <a:spcAft>
              <a:spcPts val="0"/>
            </a:spcAft>
            <a:buNone/>
          </a:pPr>
          <a:r>
            <a:rPr lang="en-US" sz="1100">
              <a:solidFill>
                <a:schemeClr val="dk1"/>
              </a:solidFill>
              <a:latin typeface="Times New Roman"/>
              <a:ea typeface="Times New Roman"/>
              <a:cs typeface="Times New Roman"/>
              <a:sym typeface="Times New Roman"/>
            </a:rPr>
            <a:t>Manually enter data into the yellow-highlighted cells as appropriate.  </a:t>
          </a:r>
          <a:endParaRPr sz="1400"/>
        </a:p>
        <a:p>
          <a:pPr marL="0" lvl="0" indent="0" algn="l" rtl="0">
            <a:spcBef>
              <a:spcPts val="0"/>
            </a:spcBef>
            <a:spcAft>
              <a:spcPts val="0"/>
            </a:spcAft>
            <a:buNone/>
          </a:pPr>
          <a:endParaRPr sz="1100">
            <a:solidFill>
              <a:schemeClr val="dk1"/>
            </a:solidFill>
            <a:latin typeface="Times New Roman"/>
            <a:ea typeface="Times New Roman"/>
            <a:cs typeface="Times New Roman"/>
            <a:sym typeface="Times New Roman"/>
          </a:endParaRPr>
        </a:p>
        <a:p>
          <a:pPr marL="0" lvl="0" indent="0" algn="l" rtl="0">
            <a:spcBef>
              <a:spcPts val="0"/>
            </a:spcBef>
            <a:spcAft>
              <a:spcPts val="0"/>
            </a:spcAft>
            <a:buNone/>
          </a:pPr>
          <a:r>
            <a:rPr lang="en-US" sz="1100">
              <a:solidFill>
                <a:schemeClr val="dk1"/>
              </a:solidFill>
              <a:latin typeface="Times New Roman"/>
              <a:ea typeface="Times New Roman"/>
              <a:cs typeface="Times New Roman"/>
              <a:sym typeface="Times New Roman"/>
            </a:rPr>
            <a:t>Enter your district's reserve level requirement on line 1d.  </a:t>
          </a:r>
          <a:endParaRPr sz="1400"/>
        </a:p>
        <a:p>
          <a:pPr marL="0" lvl="0" indent="0" algn="l" rtl="0">
            <a:spcBef>
              <a:spcPts val="0"/>
            </a:spcBef>
            <a:spcAft>
              <a:spcPts val="0"/>
            </a:spcAft>
            <a:buNone/>
          </a:pPr>
          <a:endParaRPr sz="1100">
            <a:solidFill>
              <a:schemeClr val="dk1"/>
            </a:solidFill>
            <a:latin typeface="Times New Roman"/>
            <a:ea typeface="Times New Roman"/>
            <a:cs typeface="Times New Roman"/>
            <a:sym typeface="Times New Roman"/>
          </a:endParaRPr>
        </a:p>
        <a:p>
          <a:pPr marL="0" lvl="0" indent="0" algn="l" rtl="0">
            <a:spcBef>
              <a:spcPts val="0"/>
            </a:spcBef>
            <a:spcAft>
              <a:spcPts val="0"/>
            </a:spcAft>
            <a:buNone/>
          </a:pPr>
          <a:r>
            <a:rPr lang="en-US" sz="1100">
              <a:solidFill>
                <a:schemeClr val="dk1"/>
              </a:solidFill>
              <a:latin typeface="Times New Roman"/>
              <a:ea typeface="Times New Roman"/>
              <a:cs typeface="Times New Roman"/>
              <a:sym typeface="Times New Roman"/>
            </a:rPr>
            <a:t>Whether a district meets required reserve levels is automatically determined and displayed on page 6, line 3.  </a:t>
          </a:r>
          <a:endParaRPr sz="1400"/>
        </a:p>
        <a:p>
          <a:pPr marL="0" lvl="0" indent="0" algn="l" rtl="0">
            <a:spcBef>
              <a:spcPts val="0"/>
            </a:spcBef>
            <a:spcAft>
              <a:spcPts val="0"/>
            </a:spcAft>
            <a:buNone/>
          </a:pPr>
          <a:endParaRPr sz="1100">
            <a:solidFill>
              <a:schemeClr val="dk1"/>
            </a:solidFill>
            <a:latin typeface="Times New Roman"/>
            <a:ea typeface="Times New Roman"/>
            <a:cs typeface="Times New Roman"/>
            <a:sym typeface="Times New Roman"/>
          </a:endParaRPr>
        </a:p>
        <a:p>
          <a:pPr marL="0" lvl="0" indent="0" algn="l" rtl="0">
            <a:spcBef>
              <a:spcPts val="0"/>
            </a:spcBef>
            <a:spcAft>
              <a:spcPts val="0"/>
            </a:spcAft>
            <a:buNone/>
          </a:pPr>
          <a:r>
            <a:rPr lang="en-US" sz="1100">
              <a:solidFill>
                <a:schemeClr val="dk1"/>
              </a:solidFill>
              <a:latin typeface="Times New Roman"/>
              <a:ea typeface="Times New Roman"/>
              <a:cs typeface="Times New Roman"/>
              <a:sym typeface="Times New Roman"/>
            </a:rPr>
            <a:t>Any fiscal year with a “No” result in line 3 requires a response in line 4.</a:t>
          </a:r>
          <a:r>
            <a:rPr lang="en-US" sz="1100">
              <a:solidFill>
                <a:schemeClr val="dk1"/>
              </a:solidFill>
              <a:latin typeface="Calibri"/>
              <a:ea typeface="Calibri"/>
              <a:cs typeface="Calibri"/>
              <a:sym typeface="Calibri"/>
            </a:rPr>
            <a:t> </a:t>
          </a:r>
          <a:endParaRPr sz="1400"/>
        </a:p>
        <a:p>
          <a:pPr marL="0" lvl="0" indent="0" algn="l" rtl="0">
            <a:spcBef>
              <a:spcPts val="0"/>
            </a:spcBef>
            <a:spcAft>
              <a:spcPts val="0"/>
            </a:spcAft>
            <a:buNone/>
          </a:pPr>
          <a:endParaRPr sz="1100">
            <a:latin typeface="Times New Roman"/>
            <a:ea typeface="Times New Roman"/>
            <a:cs typeface="Times New Roman"/>
            <a:sym typeface="Times New Roman"/>
          </a:endParaRPr>
        </a:p>
      </xdr:txBody>
    </xdr:sp>
    <xdr:clientData fLocksWithSheet="0"/>
  </xdr:oneCellAnchor>
</xdr:wsDr>
</file>

<file path=xl/drawings/drawing8.xml><?xml version="1.0" encoding="utf-8"?>
<xdr:wsDr xmlns:xdr="http://schemas.openxmlformats.org/drawingml/2006/spreadsheetDrawing" xmlns:a="http://schemas.openxmlformats.org/drawingml/2006/main">
  <xdr:oneCellAnchor>
    <xdr:from>
      <xdr:col>11</xdr:col>
      <xdr:colOff>9525</xdr:colOff>
      <xdr:row>15</xdr:row>
      <xdr:rowOff>171450</xdr:rowOff>
    </xdr:from>
    <xdr:ext cx="6286500" cy="285750"/>
    <xdr:sp macro="" textlink="">
      <xdr:nvSpPr>
        <xdr:cNvPr id="15" name="Shape 15">
          <a:extLst>
            <a:ext uri="{FF2B5EF4-FFF2-40B4-BE49-F238E27FC236}">
              <a16:creationId xmlns:a16="http://schemas.microsoft.com/office/drawing/2014/main" id="{00000000-0008-0000-1200-00000F000000}"/>
            </a:ext>
          </a:extLst>
        </xdr:cNvPr>
        <xdr:cNvSpPr txBox="1"/>
      </xdr:nvSpPr>
      <xdr:spPr>
        <a:xfrm>
          <a:off x="2207513" y="3641888"/>
          <a:ext cx="6276975" cy="276225"/>
        </a:xfrm>
        <a:prstGeom prst="rect">
          <a:avLst/>
        </a:prstGeom>
        <a:solidFill>
          <a:schemeClr val="lt1"/>
        </a:solidFill>
        <a:ln w="9525" cap="flat" cmpd="sng">
          <a:solidFill>
            <a:srgbClr val="BABABA"/>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r>
            <a:rPr lang="en-US" sz="1100">
              <a:solidFill>
                <a:schemeClr val="dk1"/>
              </a:solidFill>
              <a:latin typeface="Times New Roman"/>
              <a:ea typeface="Times New Roman"/>
              <a:cs typeface="Times New Roman"/>
              <a:sym typeface="Times New Roman"/>
            </a:rPr>
            <a:t>Any total compensation variance requires an explanation on page 7, question 5.</a:t>
          </a:r>
          <a:endParaRPr sz="1100">
            <a:solidFill>
              <a:schemeClr val="dk1"/>
            </a:solidFill>
            <a:latin typeface="Calibri"/>
            <a:ea typeface="Calibri"/>
            <a:cs typeface="Calibri"/>
            <a:sym typeface="Calibri"/>
          </a:endParaRPr>
        </a:p>
        <a:p>
          <a:pPr marL="0" lvl="0" indent="0" algn="l" rtl="0">
            <a:spcBef>
              <a:spcPts val="0"/>
            </a:spcBef>
            <a:spcAft>
              <a:spcPts val="0"/>
            </a:spcAft>
            <a:buNone/>
          </a:pPr>
          <a:endParaRPr sz="1100">
            <a:latin typeface="Times New Roman"/>
            <a:ea typeface="Times New Roman"/>
            <a:cs typeface="Times New Roman"/>
            <a:sym typeface="Times New Roman"/>
          </a:endParaRPr>
        </a:p>
      </xdr:txBody>
    </xdr:sp>
    <xdr:clientData fLocksWithSheet="0"/>
  </xdr:oneCellAnchor>
  <xdr:oneCellAnchor>
    <xdr:from>
      <xdr:col>11</xdr:col>
      <xdr:colOff>9525</xdr:colOff>
      <xdr:row>18</xdr:row>
      <xdr:rowOff>0</xdr:rowOff>
    </xdr:from>
    <xdr:ext cx="6276975" cy="419100"/>
    <xdr:sp macro="" textlink="">
      <xdr:nvSpPr>
        <xdr:cNvPr id="16" name="Shape 16">
          <a:extLst>
            <a:ext uri="{FF2B5EF4-FFF2-40B4-BE49-F238E27FC236}">
              <a16:creationId xmlns:a16="http://schemas.microsoft.com/office/drawing/2014/main" id="{00000000-0008-0000-1200-000010000000}"/>
            </a:ext>
          </a:extLst>
        </xdr:cNvPr>
        <xdr:cNvSpPr txBox="1"/>
      </xdr:nvSpPr>
      <xdr:spPr>
        <a:xfrm>
          <a:off x="2212275" y="3570450"/>
          <a:ext cx="6267450" cy="419100"/>
        </a:xfrm>
        <a:prstGeom prst="rect">
          <a:avLst/>
        </a:prstGeom>
        <a:solidFill>
          <a:schemeClr val="lt1"/>
        </a:solidFill>
        <a:ln w="9525" cap="flat" cmpd="sng">
          <a:solidFill>
            <a:srgbClr val="BABABA"/>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r>
            <a:rPr lang="en-US" sz="1100">
              <a:solidFill>
                <a:schemeClr val="dk1"/>
              </a:solidFill>
              <a:latin typeface="Times New Roman"/>
              <a:ea typeface="Times New Roman"/>
              <a:cs typeface="Times New Roman"/>
              <a:sym typeface="Times New Roman"/>
            </a:rPr>
            <a:t>The causes of and plans to address deficit spending, especially for any deficit resulting from or increased by the agreement, must be addressed on page 7, question 6.</a:t>
          </a:r>
          <a:endParaRPr sz="1400"/>
        </a:p>
        <a:p>
          <a:pPr marL="0" lvl="0" indent="0" algn="l" rtl="0">
            <a:spcBef>
              <a:spcPts val="0"/>
            </a:spcBef>
            <a:spcAft>
              <a:spcPts val="0"/>
            </a:spcAft>
            <a:buNone/>
          </a:pPr>
          <a:r>
            <a:rPr lang="en-US" sz="1100">
              <a:solidFill>
                <a:schemeClr val="dk1"/>
              </a:solidFill>
              <a:latin typeface="Calibri"/>
              <a:ea typeface="Calibri"/>
              <a:cs typeface="Calibri"/>
              <a:sym typeface="Calibri"/>
            </a:rPr>
            <a:t> </a:t>
          </a:r>
          <a:endParaRPr sz="1400"/>
        </a:p>
        <a:p>
          <a:pPr marL="0" lvl="0" indent="0" algn="l" rtl="0">
            <a:spcBef>
              <a:spcPts val="0"/>
            </a:spcBef>
            <a:spcAft>
              <a:spcPts val="0"/>
            </a:spcAft>
            <a:buNone/>
          </a:pPr>
          <a:endParaRPr sz="1100">
            <a:latin typeface="Times New Roman"/>
            <a:ea typeface="Times New Roman"/>
            <a:cs typeface="Times New Roman"/>
            <a:sym typeface="Times New Roman"/>
          </a:endParaRPr>
        </a:p>
      </xdr:txBody>
    </xdr:sp>
    <xdr:clientData fLocksWithSheet="0"/>
  </xdr:oneCellAnchor>
</xdr:wsDr>
</file>

<file path=xl/drawings/drawing9.xml><?xml version="1.0" encoding="utf-8"?>
<xdr:wsDr xmlns:xdr="http://schemas.openxmlformats.org/drawingml/2006/spreadsheetDrawing" xmlns:a="http://schemas.openxmlformats.org/drawingml/2006/main">
  <xdr:oneCellAnchor>
    <xdr:from>
      <xdr:col>17</xdr:col>
      <xdr:colOff>0</xdr:colOff>
      <xdr:row>10</xdr:row>
      <xdr:rowOff>0</xdr:rowOff>
    </xdr:from>
    <xdr:ext cx="5000625" cy="762000"/>
    <xdr:sp macro="" textlink="">
      <xdr:nvSpPr>
        <xdr:cNvPr id="17" name="Shape 17">
          <a:extLst>
            <a:ext uri="{FF2B5EF4-FFF2-40B4-BE49-F238E27FC236}">
              <a16:creationId xmlns:a16="http://schemas.microsoft.com/office/drawing/2014/main" id="{00000000-0008-0000-1300-000011000000}"/>
            </a:ext>
          </a:extLst>
        </xdr:cNvPr>
        <xdr:cNvSpPr txBox="1"/>
      </xdr:nvSpPr>
      <xdr:spPr>
        <a:xfrm>
          <a:off x="2850450" y="3399000"/>
          <a:ext cx="4991100" cy="762000"/>
        </a:xfrm>
        <a:prstGeom prst="rect">
          <a:avLst/>
        </a:prstGeom>
        <a:solidFill>
          <a:schemeClr val="lt1"/>
        </a:solidFill>
        <a:ln w="9525" cap="flat" cmpd="sng">
          <a:solidFill>
            <a:srgbClr val="BABABA"/>
          </a:solidFill>
          <a:prstDash val="solid"/>
          <a:round/>
          <a:headEnd type="none" w="sm" len="sm"/>
          <a:tailEnd type="none" w="sm" len="sm"/>
        </a:ln>
      </xdr:spPr>
      <xdr:txBody>
        <a:bodyPr spcFirstLastPara="1" wrap="square" lIns="91425" tIns="45700" rIns="91425" bIns="45700" anchor="t" anchorCtr="0">
          <a:noAutofit/>
        </a:bodyPr>
        <a:lstStyle/>
        <a:p>
          <a:pPr marL="0" marR="0" lvl="0" indent="0" algn="l" rtl="0">
            <a:lnSpc>
              <a:spcPct val="90909"/>
            </a:lnSpc>
            <a:spcBef>
              <a:spcPts val="0"/>
            </a:spcBef>
            <a:spcAft>
              <a:spcPts val="0"/>
            </a:spcAft>
            <a:buClr>
              <a:srgbClr val="000000"/>
            </a:buClr>
            <a:buSzPts val="1100"/>
            <a:buFont typeface="Times New Roman"/>
            <a:buNone/>
          </a:pPr>
          <a:r>
            <a:rPr lang="en-US" sz="1100">
              <a:solidFill>
                <a:srgbClr val="000000"/>
              </a:solidFill>
              <a:latin typeface="Times New Roman"/>
              <a:ea typeface="Times New Roman"/>
              <a:cs typeface="Times New Roman"/>
              <a:sym typeface="Times New Roman"/>
            </a:rPr>
            <a:t>Enter data in yellow-highlighted cells as appropriate.</a:t>
          </a:r>
          <a:endParaRPr sz="1100">
            <a:solidFill>
              <a:srgbClr val="000000"/>
            </a:solidFill>
            <a:latin typeface="Times New Roman"/>
            <a:ea typeface="Times New Roman"/>
            <a:cs typeface="Times New Roman"/>
            <a:sym typeface="Times New Roman"/>
          </a:endParaRPr>
        </a:p>
        <a:p>
          <a:pPr marL="0" marR="0" lvl="0" indent="0" algn="l" rtl="0">
            <a:lnSpc>
              <a:spcPct val="90909"/>
            </a:lnSpc>
            <a:spcBef>
              <a:spcPts val="0"/>
            </a:spcBef>
            <a:spcAft>
              <a:spcPts val="0"/>
            </a:spcAft>
            <a:buSzPts val="1100"/>
            <a:buFont typeface="Arial"/>
            <a:buNone/>
          </a:pPr>
          <a:endParaRPr sz="1100">
            <a:solidFill>
              <a:srgbClr val="000000"/>
            </a:solidFill>
            <a:latin typeface="Times New Roman"/>
            <a:ea typeface="Times New Roman"/>
            <a:cs typeface="Times New Roman"/>
            <a:sym typeface="Times New Roman"/>
          </a:endParaRPr>
        </a:p>
        <a:p>
          <a:pPr marL="0" marR="0" lvl="0" indent="0" algn="l" rtl="0">
            <a:lnSpc>
              <a:spcPct val="81818"/>
            </a:lnSpc>
            <a:spcBef>
              <a:spcPts val="0"/>
            </a:spcBef>
            <a:spcAft>
              <a:spcPts val="0"/>
            </a:spcAft>
            <a:buClr>
              <a:srgbClr val="000000"/>
            </a:buClr>
            <a:buSzPts val="1100"/>
            <a:buFont typeface="Times New Roman"/>
            <a:buNone/>
          </a:pPr>
          <a:r>
            <a:rPr lang="en-US" sz="1100">
              <a:solidFill>
                <a:srgbClr val="000000"/>
              </a:solidFill>
              <a:latin typeface="Times New Roman"/>
              <a:ea typeface="Times New Roman"/>
              <a:cs typeface="Times New Roman"/>
              <a:sym typeface="Times New Roman"/>
            </a:rPr>
            <a:t>For the prior, current and subsequent years, use LCFF funding for that year (LACOE LCFF Calculation Worksheet - Line H-4) divided by the Funded ADA.</a:t>
          </a:r>
          <a:endParaRPr sz="1400"/>
        </a:p>
        <a:p>
          <a:pPr marL="0" marR="0" lvl="0" indent="0" algn="l" rtl="0">
            <a:lnSpc>
              <a:spcPct val="90909"/>
            </a:lnSpc>
            <a:spcBef>
              <a:spcPts val="0"/>
            </a:spcBef>
            <a:spcAft>
              <a:spcPts val="0"/>
            </a:spcAft>
            <a:buSzPts val="1100"/>
            <a:buFont typeface="Arial"/>
            <a:buNone/>
          </a:pPr>
          <a:endParaRPr sz="1100">
            <a:solidFill>
              <a:srgbClr val="000000"/>
            </a:solidFill>
            <a:latin typeface="Times New Roman"/>
            <a:ea typeface="Times New Roman"/>
            <a:cs typeface="Times New Roman"/>
            <a:sym typeface="Times New Roman"/>
          </a:endParaRPr>
        </a:p>
        <a:p>
          <a:pPr marL="0" lvl="0" indent="0" algn="l" rtl="0">
            <a:lnSpc>
              <a:spcPct val="109090"/>
            </a:lnSpc>
            <a:spcBef>
              <a:spcPts val="0"/>
            </a:spcBef>
            <a:spcAft>
              <a:spcPts val="0"/>
            </a:spcAft>
            <a:buNone/>
          </a:pPr>
          <a:endParaRPr sz="1100"/>
        </a:p>
      </xdr:txBody>
    </xdr:sp>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7.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100"/>
  <sheetViews>
    <sheetView workbookViewId="0">
      <selection sqref="A1:D1"/>
    </sheetView>
  </sheetViews>
  <sheetFormatPr defaultColWidth="12.6640625" defaultRowHeight="15" customHeight="1" x14ac:dyDescent="0.25"/>
  <cols>
    <col min="1" max="3" width="2.77734375" customWidth="1"/>
    <col min="4" max="4" width="107" customWidth="1"/>
    <col min="5" max="26" width="8.88671875" customWidth="1"/>
  </cols>
  <sheetData>
    <row r="1" spans="1:4" ht="15" customHeight="1" x14ac:dyDescent="0.3">
      <c r="A1" s="204" t="s">
        <v>0</v>
      </c>
      <c r="B1" s="202"/>
      <c r="C1" s="202"/>
      <c r="D1" s="202"/>
    </row>
    <row r="2" spans="1:4" ht="15" customHeight="1" x14ac:dyDescent="0.3">
      <c r="A2" s="204" t="s">
        <v>1</v>
      </c>
      <c r="B2" s="202"/>
      <c r="C2" s="202"/>
      <c r="D2" s="202"/>
    </row>
    <row r="3" spans="1:4" ht="15" customHeight="1" x14ac:dyDescent="0.3">
      <c r="A3" s="204"/>
      <c r="B3" s="202"/>
      <c r="C3" s="202"/>
      <c r="D3" s="202"/>
    </row>
    <row r="4" spans="1:4" ht="15" customHeight="1" x14ac:dyDescent="0.25">
      <c r="A4" s="2" t="s">
        <v>2</v>
      </c>
      <c r="B4" s="210" t="s">
        <v>3</v>
      </c>
      <c r="C4" s="202"/>
      <c r="D4" s="202"/>
    </row>
    <row r="5" spans="1:4" ht="15" customHeight="1" x14ac:dyDescent="0.25">
      <c r="A5" s="2"/>
      <c r="B5" s="202"/>
      <c r="C5" s="202"/>
      <c r="D5" s="202"/>
    </row>
    <row r="6" spans="1:4" ht="15" customHeight="1" x14ac:dyDescent="0.25">
      <c r="A6" s="2"/>
      <c r="B6" s="202"/>
      <c r="C6" s="202"/>
      <c r="D6" s="202"/>
    </row>
    <row r="7" spans="1:4" ht="15" customHeight="1" x14ac:dyDescent="0.25">
      <c r="A7" s="2"/>
      <c r="B7" s="202"/>
      <c r="C7" s="202"/>
      <c r="D7" s="202"/>
    </row>
    <row r="8" spans="1:4" ht="15" customHeight="1" x14ac:dyDescent="0.25">
      <c r="A8" s="2"/>
      <c r="B8" s="202"/>
      <c r="C8" s="202"/>
      <c r="D8" s="202"/>
    </row>
    <row r="9" spans="1:4" ht="15" customHeight="1" x14ac:dyDescent="0.25">
      <c r="A9" s="201"/>
      <c r="B9" s="202"/>
      <c r="C9" s="202"/>
      <c r="D9" s="202"/>
    </row>
    <row r="10" spans="1:4" ht="15" customHeight="1" x14ac:dyDescent="0.25">
      <c r="A10" s="2" t="s">
        <v>2</v>
      </c>
      <c r="B10" s="203" t="s">
        <v>4</v>
      </c>
      <c r="C10" s="202"/>
      <c r="D10" s="202"/>
    </row>
    <row r="11" spans="1:4" ht="15" customHeight="1" x14ac:dyDescent="0.25">
      <c r="A11" s="4"/>
      <c r="B11" s="202"/>
      <c r="C11" s="202"/>
      <c r="D11" s="202"/>
    </row>
    <row r="12" spans="1:4" ht="15" customHeight="1" x14ac:dyDescent="0.25">
      <c r="A12" s="201"/>
      <c r="B12" s="202"/>
      <c r="C12" s="202"/>
      <c r="D12" s="202"/>
    </row>
    <row r="13" spans="1:4" ht="15" customHeight="1" x14ac:dyDescent="0.25">
      <c r="A13" s="2" t="s">
        <v>2</v>
      </c>
      <c r="B13" s="203" t="s">
        <v>5</v>
      </c>
      <c r="C13" s="202"/>
      <c r="D13" s="202"/>
    </row>
    <row r="14" spans="1:4" ht="15" customHeight="1" x14ac:dyDescent="0.35">
      <c r="A14" s="211"/>
      <c r="B14" s="202"/>
      <c r="C14" s="202"/>
      <c r="D14" s="202"/>
    </row>
    <row r="15" spans="1:4" ht="15" customHeight="1" x14ac:dyDescent="0.25">
      <c r="A15" s="2" t="s">
        <v>2</v>
      </c>
      <c r="B15" s="203" t="s">
        <v>6</v>
      </c>
      <c r="C15" s="202"/>
      <c r="D15" s="202"/>
    </row>
    <row r="16" spans="1:4" ht="15" customHeight="1" x14ac:dyDescent="0.25">
      <c r="A16" s="2"/>
      <c r="B16" s="202"/>
      <c r="C16" s="202"/>
      <c r="D16" s="202"/>
    </row>
    <row r="17" spans="1:4" ht="15" customHeight="1" x14ac:dyDescent="0.35">
      <c r="A17" s="211"/>
      <c r="B17" s="202"/>
      <c r="C17" s="202"/>
      <c r="D17" s="202"/>
    </row>
    <row r="18" spans="1:4" ht="15" customHeight="1" x14ac:dyDescent="0.25">
      <c r="A18" s="2" t="s">
        <v>2</v>
      </c>
      <c r="B18" s="203" t="s">
        <v>7</v>
      </c>
      <c r="C18" s="202"/>
      <c r="D18" s="202"/>
    </row>
    <row r="19" spans="1:4" ht="15" customHeight="1" x14ac:dyDescent="0.25">
      <c r="A19" s="4"/>
      <c r="B19" s="202"/>
      <c r="C19" s="202"/>
      <c r="D19" s="202"/>
    </row>
    <row r="20" spans="1:4" ht="15" customHeight="1" x14ac:dyDescent="0.25">
      <c r="A20" s="201"/>
      <c r="B20" s="202"/>
      <c r="C20" s="202"/>
      <c r="D20" s="202"/>
    </row>
    <row r="21" spans="1:4" ht="15" customHeight="1" x14ac:dyDescent="0.25">
      <c r="A21" s="2" t="s">
        <v>2</v>
      </c>
      <c r="B21" s="203" t="s">
        <v>8</v>
      </c>
      <c r="C21" s="202"/>
      <c r="D21" s="202"/>
    </row>
    <row r="22" spans="1:4" ht="15" customHeight="1" x14ac:dyDescent="0.25">
      <c r="A22" s="212"/>
      <c r="B22" s="202"/>
      <c r="C22" s="202"/>
      <c r="D22" s="202"/>
    </row>
    <row r="23" spans="1:4" ht="15" customHeight="1" x14ac:dyDescent="0.25">
      <c r="A23" s="202"/>
      <c r="B23" s="202"/>
      <c r="C23" s="202"/>
      <c r="D23" s="202"/>
    </row>
    <row r="24" spans="1:4" ht="15" customHeight="1" x14ac:dyDescent="0.25">
      <c r="A24" s="202"/>
      <c r="B24" s="202"/>
      <c r="C24" s="202"/>
      <c r="D24" s="202"/>
    </row>
    <row r="25" spans="1:4" ht="15" customHeight="1" x14ac:dyDescent="0.25">
      <c r="A25" s="202"/>
      <c r="B25" s="202"/>
      <c r="C25" s="202"/>
      <c r="D25" s="202"/>
    </row>
    <row r="26" spans="1:4" ht="15" customHeight="1" x14ac:dyDescent="0.25">
      <c r="A26" s="201"/>
      <c r="B26" s="202"/>
      <c r="C26" s="202"/>
      <c r="D26" s="202"/>
    </row>
    <row r="27" spans="1:4" ht="15" customHeight="1" x14ac:dyDescent="0.25">
      <c r="A27" s="2" t="s">
        <v>2</v>
      </c>
      <c r="B27" s="203" t="s">
        <v>9</v>
      </c>
      <c r="C27" s="202"/>
      <c r="D27" s="202"/>
    </row>
    <row r="28" spans="1:4" ht="15" customHeight="1" x14ac:dyDescent="0.25">
      <c r="A28" s="4"/>
      <c r="B28" s="202"/>
      <c r="C28" s="202"/>
      <c r="D28" s="202"/>
    </row>
    <row r="29" spans="1:4" ht="15" customHeight="1" x14ac:dyDescent="0.25">
      <c r="A29" s="201"/>
      <c r="B29" s="202"/>
      <c r="C29" s="202"/>
      <c r="D29" s="202"/>
    </row>
    <row r="30" spans="1:4" ht="15" customHeight="1" x14ac:dyDescent="0.25">
      <c r="A30" s="2" t="s">
        <v>2</v>
      </c>
      <c r="B30" s="203" t="s">
        <v>10</v>
      </c>
      <c r="C30" s="202"/>
      <c r="D30" s="202"/>
    </row>
    <row r="31" spans="1:4" ht="15" customHeight="1" x14ac:dyDescent="0.25">
      <c r="A31" s="212"/>
      <c r="B31" s="202"/>
      <c r="C31" s="202"/>
      <c r="D31" s="202"/>
    </row>
    <row r="32" spans="1:4" ht="15" customHeight="1" x14ac:dyDescent="0.25">
      <c r="A32" s="202"/>
      <c r="B32" s="202"/>
      <c r="C32" s="202"/>
      <c r="D32" s="202"/>
    </row>
    <row r="33" spans="1:4" ht="15" customHeight="1" x14ac:dyDescent="0.25">
      <c r="A33" s="201"/>
      <c r="B33" s="202"/>
      <c r="C33" s="202"/>
      <c r="D33" s="202"/>
    </row>
    <row r="34" spans="1:4" ht="15" customHeight="1" x14ac:dyDescent="0.25">
      <c r="A34" s="2" t="s">
        <v>2</v>
      </c>
      <c r="B34" s="203" t="s">
        <v>11</v>
      </c>
      <c r="C34" s="202"/>
      <c r="D34" s="202"/>
    </row>
    <row r="35" spans="1:4" ht="15" customHeight="1" x14ac:dyDescent="0.25">
      <c r="A35" s="4"/>
      <c r="B35" s="202"/>
      <c r="C35" s="202"/>
      <c r="D35" s="202"/>
    </row>
    <row r="36" spans="1:4" ht="15" customHeight="1" x14ac:dyDescent="0.25">
      <c r="A36" s="201"/>
      <c r="B36" s="202"/>
      <c r="C36" s="202"/>
      <c r="D36" s="202"/>
    </row>
    <row r="37" spans="1:4" ht="15" customHeight="1" x14ac:dyDescent="0.25">
      <c r="A37" s="2" t="s">
        <v>2</v>
      </c>
      <c r="B37" s="203" t="s">
        <v>12</v>
      </c>
      <c r="C37" s="202"/>
      <c r="D37" s="202"/>
    </row>
    <row r="38" spans="1:4" ht="15" customHeight="1" x14ac:dyDescent="0.25">
      <c r="A38" s="2"/>
      <c r="B38" s="202"/>
      <c r="C38" s="202"/>
      <c r="D38" s="202"/>
    </row>
    <row r="39" spans="1:4" ht="15" customHeight="1" x14ac:dyDescent="0.25">
      <c r="A39" s="4"/>
      <c r="B39" s="202"/>
      <c r="C39" s="202"/>
      <c r="D39" s="202"/>
    </row>
    <row r="40" spans="1:4" ht="15" customHeight="1" x14ac:dyDescent="0.25">
      <c r="A40" s="4"/>
      <c r="B40" s="202"/>
      <c r="C40" s="202"/>
      <c r="D40" s="202"/>
    </row>
    <row r="41" spans="1:4" ht="15" customHeight="1" x14ac:dyDescent="0.25">
      <c r="A41" s="201"/>
      <c r="B41" s="202"/>
      <c r="C41" s="202"/>
      <c r="D41" s="202"/>
    </row>
    <row r="42" spans="1:4" ht="15" customHeight="1" x14ac:dyDescent="0.25">
      <c r="A42" s="2" t="s">
        <v>2</v>
      </c>
      <c r="B42" s="203" t="s">
        <v>13</v>
      </c>
      <c r="C42" s="202"/>
      <c r="D42" s="202"/>
    </row>
    <row r="43" spans="1:4" ht="15" customHeight="1" x14ac:dyDescent="0.25">
      <c r="A43" s="4"/>
      <c r="B43" s="202"/>
      <c r="C43" s="202"/>
      <c r="D43" s="202"/>
    </row>
    <row r="44" spans="1:4" ht="15" customHeight="1" x14ac:dyDescent="0.25">
      <c r="A44" s="201"/>
      <c r="B44" s="202"/>
      <c r="C44" s="202"/>
      <c r="D44" s="202"/>
    </row>
    <row r="45" spans="1:4" ht="15" customHeight="1" x14ac:dyDescent="0.25">
      <c r="A45" s="2" t="s">
        <v>2</v>
      </c>
      <c r="B45" s="203" t="s">
        <v>14</v>
      </c>
      <c r="C45" s="202"/>
      <c r="D45" s="202"/>
    </row>
    <row r="46" spans="1:4" ht="15" customHeight="1" x14ac:dyDescent="0.25">
      <c r="A46" s="2"/>
      <c r="B46" s="202"/>
      <c r="C46" s="202"/>
      <c r="D46" s="202"/>
    </row>
    <row r="47" spans="1:4" ht="15" customHeight="1" x14ac:dyDescent="0.35">
      <c r="A47" s="211"/>
      <c r="B47" s="202"/>
      <c r="C47" s="202"/>
      <c r="D47" s="202"/>
    </row>
    <row r="48" spans="1:4" ht="15" customHeight="1" x14ac:dyDescent="0.35">
      <c r="A48" s="4"/>
      <c r="B48" s="5" t="s">
        <v>2</v>
      </c>
      <c r="C48" s="203" t="s">
        <v>15</v>
      </c>
      <c r="D48" s="202"/>
    </row>
    <row r="49" spans="1:4" ht="15" customHeight="1" x14ac:dyDescent="0.25">
      <c r="A49" s="201"/>
      <c r="B49" s="202"/>
      <c r="C49" s="202"/>
      <c r="D49" s="202"/>
    </row>
    <row r="50" spans="1:4" ht="15" customHeight="1" x14ac:dyDescent="0.35">
      <c r="A50" s="212"/>
      <c r="B50" s="5" t="s">
        <v>2</v>
      </c>
      <c r="C50" s="203" t="s">
        <v>16</v>
      </c>
      <c r="D50" s="202"/>
    </row>
    <row r="51" spans="1:4" ht="15" customHeight="1" x14ac:dyDescent="0.25">
      <c r="A51" s="202"/>
      <c r="C51" s="202"/>
      <c r="D51" s="202"/>
    </row>
    <row r="52" spans="1:4" ht="15" customHeight="1" x14ac:dyDescent="0.25">
      <c r="A52" s="201"/>
      <c r="B52" s="202"/>
      <c r="C52" s="202"/>
      <c r="D52" s="202"/>
    </row>
    <row r="53" spans="1:4" ht="15" customHeight="1" x14ac:dyDescent="0.35">
      <c r="A53" s="4"/>
      <c r="B53" s="5" t="s">
        <v>2</v>
      </c>
      <c r="C53" s="203" t="s">
        <v>17</v>
      </c>
      <c r="D53" s="202"/>
    </row>
    <row r="54" spans="1:4" ht="15" customHeight="1" x14ac:dyDescent="0.25">
      <c r="A54" s="201"/>
      <c r="B54" s="202"/>
      <c r="C54" s="202"/>
      <c r="D54" s="202"/>
    </row>
    <row r="55" spans="1:4" ht="15" customHeight="1" x14ac:dyDescent="0.35">
      <c r="A55" s="201"/>
      <c r="B55" s="202"/>
      <c r="C55" s="5" t="s">
        <v>2</v>
      </c>
      <c r="D55" s="7" t="s">
        <v>18</v>
      </c>
    </row>
    <row r="56" spans="1:4" ht="15" customHeight="1" x14ac:dyDescent="0.25">
      <c r="A56" s="201"/>
      <c r="B56" s="202"/>
      <c r="C56" s="202"/>
      <c r="D56" s="202"/>
    </row>
    <row r="57" spans="1:4" ht="15" customHeight="1" x14ac:dyDescent="0.35">
      <c r="A57" s="201"/>
      <c r="B57" s="202"/>
      <c r="C57" s="5" t="s">
        <v>2</v>
      </c>
      <c r="D57" s="203" t="s">
        <v>19</v>
      </c>
    </row>
    <row r="58" spans="1:4" ht="15" customHeight="1" x14ac:dyDescent="0.35">
      <c r="A58" s="202"/>
      <c r="B58" s="202"/>
      <c r="C58" s="8"/>
      <c r="D58" s="202"/>
    </row>
    <row r="59" spans="1:4" ht="15" customHeight="1" x14ac:dyDescent="0.3">
      <c r="A59" s="204"/>
      <c r="B59" s="202"/>
      <c r="C59" s="202"/>
      <c r="D59" s="202"/>
    </row>
    <row r="60" spans="1:4" ht="15" customHeight="1" x14ac:dyDescent="0.35">
      <c r="A60" s="212"/>
      <c r="B60" s="5" t="s">
        <v>2</v>
      </c>
      <c r="C60" s="203" t="s">
        <v>20</v>
      </c>
      <c r="D60" s="202"/>
    </row>
    <row r="61" spans="1:4" ht="15" customHeight="1" x14ac:dyDescent="0.25">
      <c r="A61" s="202"/>
      <c r="B61" s="201"/>
      <c r="C61" s="202"/>
      <c r="D61" s="202"/>
    </row>
    <row r="62" spans="1:4" ht="15" customHeight="1" x14ac:dyDescent="0.25">
      <c r="A62" s="202"/>
      <c r="B62" s="202"/>
      <c r="C62" s="202"/>
      <c r="D62" s="202"/>
    </row>
    <row r="63" spans="1:4" ht="15" customHeight="1" x14ac:dyDescent="0.25">
      <c r="A63" s="201"/>
      <c r="B63" s="202"/>
      <c r="C63" s="202"/>
      <c r="D63" s="202"/>
    </row>
    <row r="64" spans="1:4" ht="15" customHeight="1" x14ac:dyDescent="0.35">
      <c r="A64" s="212"/>
      <c r="B64" s="5" t="s">
        <v>2</v>
      </c>
      <c r="C64" s="203" t="s">
        <v>21</v>
      </c>
      <c r="D64" s="202"/>
    </row>
    <row r="65" spans="1:4" ht="15" customHeight="1" x14ac:dyDescent="0.25">
      <c r="A65" s="202"/>
      <c r="B65" s="201"/>
      <c r="C65" s="202"/>
      <c r="D65" s="202"/>
    </row>
    <row r="66" spans="1:4" ht="15" customHeight="1" x14ac:dyDescent="0.25">
      <c r="A66" s="202"/>
      <c r="B66" s="202"/>
      <c r="C66" s="202"/>
      <c r="D66" s="202"/>
    </row>
    <row r="67" spans="1:4" ht="15" customHeight="1" x14ac:dyDescent="0.25">
      <c r="A67" s="202"/>
      <c r="B67" s="202"/>
      <c r="C67" s="202"/>
      <c r="D67" s="202"/>
    </row>
    <row r="68" spans="1:4" ht="15" customHeight="1" x14ac:dyDescent="0.25">
      <c r="A68" s="202"/>
      <c r="B68" s="202"/>
      <c r="C68" s="202"/>
      <c r="D68" s="202"/>
    </row>
    <row r="69" spans="1:4" ht="15" customHeight="1" x14ac:dyDescent="0.25">
      <c r="A69" s="202"/>
      <c r="B69" s="202"/>
      <c r="C69" s="202"/>
      <c r="D69" s="202"/>
    </row>
    <row r="70" spans="1:4" ht="15" customHeight="1" x14ac:dyDescent="0.3">
      <c r="A70" s="205"/>
      <c r="B70" s="202"/>
      <c r="C70" s="202"/>
      <c r="D70" s="202"/>
    </row>
    <row r="71" spans="1:4" ht="15" customHeight="1" x14ac:dyDescent="0.35">
      <c r="A71" s="213"/>
      <c r="B71" s="5" t="s">
        <v>2</v>
      </c>
      <c r="C71" s="206" t="s">
        <v>22</v>
      </c>
      <c r="D71" s="202"/>
    </row>
    <row r="72" spans="1:4" ht="15" customHeight="1" x14ac:dyDescent="0.3">
      <c r="A72" s="202"/>
      <c r="B72" s="7"/>
      <c r="C72" s="202"/>
      <c r="D72" s="202"/>
    </row>
    <row r="73" spans="1:4" ht="15" customHeight="1" x14ac:dyDescent="0.3">
      <c r="A73" s="205"/>
      <c r="B73" s="202"/>
      <c r="C73" s="202"/>
      <c r="D73" s="202"/>
    </row>
    <row r="74" spans="1:4" ht="15" customHeight="1" x14ac:dyDescent="0.35">
      <c r="A74" s="213"/>
      <c r="B74" s="5" t="s">
        <v>2</v>
      </c>
      <c r="C74" s="203" t="s">
        <v>23</v>
      </c>
      <c r="D74" s="202"/>
    </row>
    <row r="75" spans="1:4" ht="15" customHeight="1" x14ac:dyDescent="0.3">
      <c r="A75" s="202"/>
      <c r="B75" s="205"/>
      <c r="C75" s="202"/>
      <c r="D75" s="202"/>
    </row>
    <row r="76" spans="1:4" ht="15" customHeight="1" x14ac:dyDescent="0.3">
      <c r="A76" s="202"/>
      <c r="B76" s="202"/>
      <c r="C76" s="202"/>
      <c r="D76" s="202"/>
    </row>
    <row r="77" spans="1:4" ht="15" customHeight="1" x14ac:dyDescent="0.3">
      <c r="A77" s="205"/>
      <c r="B77" s="202"/>
      <c r="C77" s="202"/>
      <c r="D77" s="202"/>
    </row>
    <row r="78" spans="1:4" ht="15" customHeight="1" x14ac:dyDescent="0.35">
      <c r="A78" s="213"/>
      <c r="B78" s="5" t="s">
        <v>2</v>
      </c>
      <c r="C78" s="203" t="s">
        <v>24</v>
      </c>
      <c r="D78" s="202"/>
    </row>
    <row r="79" spans="1:4" ht="15" customHeight="1" x14ac:dyDescent="0.35">
      <c r="A79" s="202"/>
      <c r="B79" s="5"/>
      <c r="C79" s="202"/>
      <c r="D79" s="202"/>
    </row>
    <row r="80" spans="1:4" ht="15" customHeight="1" x14ac:dyDescent="0.3">
      <c r="A80" s="205"/>
      <c r="B80" s="202"/>
      <c r="C80" s="202"/>
      <c r="D80" s="202"/>
    </row>
    <row r="81" spans="1:4" ht="15" customHeight="1" x14ac:dyDescent="0.35">
      <c r="A81" s="10"/>
      <c r="B81" s="5" t="s">
        <v>2</v>
      </c>
      <c r="C81" s="203" t="s">
        <v>25</v>
      </c>
      <c r="D81" s="202"/>
    </row>
    <row r="82" spans="1:4" ht="15" customHeight="1" x14ac:dyDescent="0.35">
      <c r="A82" s="10"/>
      <c r="B82" s="5"/>
      <c r="C82" s="202"/>
      <c r="D82" s="202"/>
    </row>
    <row r="83" spans="1:4" ht="15" customHeight="1" x14ac:dyDescent="0.35">
      <c r="A83" s="10"/>
      <c r="B83" s="5"/>
      <c r="C83" s="202"/>
      <c r="D83" s="202"/>
    </row>
    <row r="84" spans="1:4" ht="15" customHeight="1" x14ac:dyDescent="0.35">
      <c r="A84" s="10"/>
      <c r="B84" s="5"/>
      <c r="C84" s="202"/>
      <c r="D84" s="202"/>
    </row>
    <row r="85" spans="1:4" ht="15" customHeight="1" x14ac:dyDescent="0.3">
      <c r="A85" s="205"/>
      <c r="B85" s="202"/>
      <c r="C85" s="202"/>
      <c r="D85" s="202"/>
    </row>
    <row r="86" spans="1:4" ht="15" customHeight="1" x14ac:dyDescent="0.35">
      <c r="A86" s="213"/>
      <c r="B86" s="5" t="s">
        <v>2</v>
      </c>
      <c r="C86" s="203" t="s">
        <v>26</v>
      </c>
      <c r="D86" s="202"/>
    </row>
    <row r="87" spans="1:4" ht="15" customHeight="1" x14ac:dyDescent="0.3">
      <c r="A87" s="202"/>
      <c r="B87" s="205"/>
      <c r="C87" s="202"/>
      <c r="D87" s="202"/>
    </row>
    <row r="88" spans="1:4" ht="15" customHeight="1" x14ac:dyDescent="0.3">
      <c r="A88" s="202"/>
      <c r="B88" s="202"/>
      <c r="C88" s="202"/>
      <c r="D88" s="202"/>
    </row>
    <row r="89" spans="1:4" ht="15" customHeight="1" x14ac:dyDescent="0.3">
      <c r="A89" s="202"/>
      <c r="B89" s="202"/>
      <c r="C89" s="202"/>
      <c r="D89" s="202"/>
    </row>
    <row r="90" spans="1:4" ht="15" customHeight="1" x14ac:dyDescent="0.3">
      <c r="A90" s="205"/>
      <c r="B90" s="202"/>
      <c r="C90" s="202"/>
      <c r="D90" s="202"/>
    </row>
    <row r="91" spans="1:4" ht="15" customHeight="1" x14ac:dyDescent="0.3">
      <c r="A91" s="12"/>
      <c r="B91" s="207" t="s">
        <v>27</v>
      </c>
      <c r="C91" s="202"/>
      <c r="D91" s="202"/>
    </row>
    <row r="92" spans="1:4" ht="15" customHeight="1" x14ac:dyDescent="0.25">
      <c r="A92" s="208"/>
      <c r="B92" s="202"/>
      <c r="C92" s="202"/>
      <c r="D92" s="202"/>
    </row>
    <row r="93" spans="1:4" ht="15" customHeight="1" x14ac:dyDescent="0.35">
      <c r="A93" s="214"/>
      <c r="B93" s="5" t="s">
        <v>2</v>
      </c>
      <c r="C93" s="209" t="s">
        <v>28</v>
      </c>
      <c r="D93" s="202"/>
    </row>
    <row r="94" spans="1:4" ht="15" customHeight="1" x14ac:dyDescent="0.35">
      <c r="A94" s="202"/>
      <c r="B94" s="5" t="s">
        <v>2</v>
      </c>
      <c r="C94" s="209" t="s">
        <v>29</v>
      </c>
      <c r="D94" s="202"/>
    </row>
    <row r="95" spans="1:4" ht="15" customHeight="1" x14ac:dyDescent="0.35">
      <c r="A95" s="202"/>
      <c r="B95" s="5" t="s">
        <v>2</v>
      </c>
      <c r="C95" s="209" t="s">
        <v>30</v>
      </c>
      <c r="D95" s="202"/>
    </row>
    <row r="96" spans="1:4" ht="15" customHeight="1" x14ac:dyDescent="0.35">
      <c r="A96" s="202"/>
      <c r="B96" s="5" t="s">
        <v>2</v>
      </c>
      <c r="C96" s="209" t="s">
        <v>31</v>
      </c>
      <c r="D96" s="202"/>
    </row>
    <row r="97" spans="1:4" ht="15" customHeight="1" x14ac:dyDescent="0.35">
      <c r="A97" s="202"/>
      <c r="B97" s="5" t="s">
        <v>2</v>
      </c>
      <c r="C97" s="209" t="s">
        <v>32</v>
      </c>
      <c r="D97" s="202"/>
    </row>
    <row r="98" spans="1:4" ht="15" customHeight="1" x14ac:dyDescent="0.35">
      <c r="A98" s="6"/>
      <c r="B98" s="5" t="s">
        <v>2</v>
      </c>
      <c r="C98" s="209" t="s">
        <v>33</v>
      </c>
      <c r="D98" s="202"/>
    </row>
    <row r="99" spans="1:4" ht="15" customHeight="1" x14ac:dyDescent="0.35">
      <c r="A99" s="6"/>
      <c r="B99" s="5" t="s">
        <v>2</v>
      </c>
      <c r="C99" s="209" t="s">
        <v>34</v>
      </c>
      <c r="D99" s="202"/>
    </row>
    <row r="100" spans="1:4" ht="15" customHeight="1" x14ac:dyDescent="0.35">
      <c r="A100" s="6"/>
      <c r="B100" s="5" t="s">
        <v>2</v>
      </c>
      <c r="C100" s="209" t="s">
        <v>35</v>
      </c>
      <c r="D100" s="202"/>
    </row>
  </sheetData>
  <sheetProtection algorithmName="SHA-512" hashValue="UkEcjxO/uykCspHyElbRA+q/OCB9rgeVD5NGq7JQHNNx2BGgX0CLZ3YLKCA9apWZOfv4TwEzxUsoq+nJrag8oA==" saltValue="Gzp1IN3x5Jk7a+zVeisOFA==" spinCount="100000" sheet="1" objects="1" scenarios="1"/>
  <mergeCells count="76">
    <mergeCell ref="C99:D99"/>
    <mergeCell ref="C100:D100"/>
    <mergeCell ref="A93:A97"/>
    <mergeCell ref="C95:D95"/>
    <mergeCell ref="C96:D96"/>
    <mergeCell ref="C97:D97"/>
    <mergeCell ref="C98:D98"/>
    <mergeCell ref="A49:D49"/>
    <mergeCell ref="A50:A51"/>
    <mergeCell ref="C50:D51"/>
    <mergeCell ref="A52:D52"/>
    <mergeCell ref="C53:D53"/>
    <mergeCell ref="B42:D43"/>
    <mergeCell ref="A44:D44"/>
    <mergeCell ref="B45:D46"/>
    <mergeCell ref="A47:D47"/>
    <mergeCell ref="C48:D48"/>
    <mergeCell ref="A33:D33"/>
    <mergeCell ref="B34:D35"/>
    <mergeCell ref="A36:D36"/>
    <mergeCell ref="B37:D40"/>
    <mergeCell ref="A41:D41"/>
    <mergeCell ref="B21:D25"/>
    <mergeCell ref="A26:D26"/>
    <mergeCell ref="B27:D28"/>
    <mergeCell ref="A29:D29"/>
    <mergeCell ref="B30:D32"/>
    <mergeCell ref="A31:A32"/>
    <mergeCell ref="C93:D93"/>
    <mergeCell ref="C94:D94"/>
    <mergeCell ref="A1:D1"/>
    <mergeCell ref="A2:D2"/>
    <mergeCell ref="A3:D3"/>
    <mergeCell ref="B4:D8"/>
    <mergeCell ref="A9:D9"/>
    <mergeCell ref="B10:D11"/>
    <mergeCell ref="A12:D12"/>
    <mergeCell ref="B13:D13"/>
    <mergeCell ref="A14:D14"/>
    <mergeCell ref="B15:D16"/>
    <mergeCell ref="A17:D17"/>
    <mergeCell ref="B18:D19"/>
    <mergeCell ref="A20:D20"/>
    <mergeCell ref="A22:A25"/>
    <mergeCell ref="C86:D89"/>
    <mergeCell ref="B87:B89"/>
    <mergeCell ref="A90:D90"/>
    <mergeCell ref="B91:D91"/>
    <mergeCell ref="A92:D92"/>
    <mergeCell ref="A86:A89"/>
    <mergeCell ref="A77:D77"/>
    <mergeCell ref="C78:D79"/>
    <mergeCell ref="A80:D80"/>
    <mergeCell ref="C81:D84"/>
    <mergeCell ref="A85:D85"/>
    <mergeCell ref="A78:A79"/>
    <mergeCell ref="A70:D70"/>
    <mergeCell ref="C71:D72"/>
    <mergeCell ref="A73:D73"/>
    <mergeCell ref="C74:D76"/>
    <mergeCell ref="B75:B76"/>
    <mergeCell ref="A71:A72"/>
    <mergeCell ref="A74:A76"/>
    <mergeCell ref="A59:D59"/>
    <mergeCell ref="A63:D63"/>
    <mergeCell ref="C60:D62"/>
    <mergeCell ref="B61:B62"/>
    <mergeCell ref="C64:D69"/>
    <mergeCell ref="B65:B69"/>
    <mergeCell ref="A60:A62"/>
    <mergeCell ref="A64:A69"/>
    <mergeCell ref="A54:D54"/>
    <mergeCell ref="A55:B55"/>
    <mergeCell ref="A56:D56"/>
    <mergeCell ref="A57:B58"/>
    <mergeCell ref="D57:D58"/>
  </mergeCells>
  <printOptions horizontalCentered="1"/>
  <pageMargins left="0.25" right="0.25" top="0.5" bottom="0.5" header="0" footer="0"/>
  <pageSetup orientation="portrait"/>
  <headerFooter>
    <oddFooter>&amp;LPrinted &amp;D &amp;T</oddFooter>
  </headerFooter>
  <rowBreaks count="1" manualBreakCount="1">
    <brk id="52"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F39"/>
  <sheetViews>
    <sheetView zoomScaleNormal="100" workbookViewId="0">
      <selection activeCell="I13" sqref="I13"/>
    </sheetView>
  </sheetViews>
  <sheetFormatPr defaultColWidth="12.6640625" defaultRowHeight="15" customHeight="1" x14ac:dyDescent="0.25"/>
  <cols>
    <col min="1" max="1" width="34.77734375" customWidth="1"/>
    <col min="2" max="2" width="9.21875" customWidth="1"/>
    <col min="3" max="6" width="14.77734375" customWidth="1"/>
    <col min="7" max="26" width="8.88671875" customWidth="1"/>
  </cols>
  <sheetData>
    <row r="1" spans="1:6" ht="15" customHeight="1" x14ac:dyDescent="0.3">
      <c r="A1" s="205" t="str">
        <f>IF('Page 1, Agreement'!C4=0," ",'Page 1, Agreement'!C4)</f>
        <v xml:space="preserve"> </v>
      </c>
      <c r="B1" s="202"/>
      <c r="C1" s="202"/>
      <c r="D1" s="202"/>
      <c r="E1" s="202"/>
      <c r="F1" s="202"/>
    </row>
    <row r="2" spans="1:6" ht="15" customHeight="1" x14ac:dyDescent="0.25">
      <c r="A2" s="201"/>
      <c r="B2" s="202"/>
      <c r="C2" s="202"/>
      <c r="D2" s="202"/>
      <c r="E2" s="202"/>
      <c r="F2" s="202"/>
    </row>
    <row r="3" spans="1:6" ht="15" customHeight="1" x14ac:dyDescent="0.3">
      <c r="A3" s="207" t="s">
        <v>161</v>
      </c>
      <c r="B3" s="202"/>
      <c r="C3" s="202"/>
      <c r="D3" s="202"/>
      <c r="E3" s="202"/>
      <c r="F3" s="202"/>
    </row>
    <row r="4" spans="1:6" ht="15" customHeight="1" x14ac:dyDescent="0.3">
      <c r="A4" s="204"/>
      <c r="B4" s="202"/>
      <c r="C4" s="202"/>
      <c r="D4" s="202"/>
      <c r="E4" s="202"/>
      <c r="F4" s="202"/>
    </row>
    <row r="5" spans="1:6" ht="15" customHeight="1" x14ac:dyDescent="0.3">
      <c r="A5" s="204"/>
      <c r="B5" s="202"/>
      <c r="C5" s="204" t="s">
        <v>233</v>
      </c>
      <c r="D5" s="202"/>
      <c r="E5" s="202"/>
      <c r="F5" s="202"/>
    </row>
    <row r="6" spans="1:6" ht="15" customHeight="1" x14ac:dyDescent="0.25">
      <c r="A6" s="272" t="s">
        <v>165</v>
      </c>
      <c r="B6" s="267"/>
      <c r="C6" s="276" t="str">
        <f>IF('Page 1, Agreement'!C5=0," ",'Page 1, Agreement'!C5)</f>
        <v xml:space="preserve"> </v>
      </c>
      <c r="D6" s="267"/>
      <c r="E6" s="267"/>
      <c r="F6" s="267"/>
    </row>
    <row r="7" spans="1:6" ht="12.75" customHeight="1" x14ac:dyDescent="0.25">
      <c r="A7" s="273"/>
      <c r="B7" s="274"/>
      <c r="C7" s="77" t="s">
        <v>166</v>
      </c>
      <c r="D7" s="77" t="s">
        <v>167</v>
      </c>
      <c r="E7" s="77" t="s">
        <v>168</v>
      </c>
      <c r="F7" s="78" t="s">
        <v>169</v>
      </c>
    </row>
    <row r="8" spans="1:6" ht="61.5" customHeight="1" x14ac:dyDescent="0.25">
      <c r="A8" s="79"/>
      <c r="B8" s="80" t="s">
        <v>170</v>
      </c>
      <c r="C8" s="81" t="str">
        <f>'Page 4a, Impact, Unrestr G.F.'!C8</f>
        <v xml:space="preserve">Latest Board-Approved Budget Before Settlement  (As of ---------) </v>
      </c>
      <c r="D8" s="81" t="s">
        <v>172</v>
      </c>
      <c r="E8" s="81" t="s">
        <v>173</v>
      </c>
      <c r="F8" s="82" t="s">
        <v>174</v>
      </c>
    </row>
    <row r="9" spans="1:6" ht="15" customHeight="1" x14ac:dyDescent="0.25">
      <c r="A9" s="270" t="s">
        <v>175</v>
      </c>
      <c r="B9" s="227"/>
      <c r="C9" s="85"/>
      <c r="D9" s="85"/>
      <c r="E9" s="85"/>
      <c r="F9" s="86"/>
    </row>
    <row r="10" spans="1:6" ht="19.5" customHeight="1" x14ac:dyDescent="0.25">
      <c r="A10" s="87" t="s">
        <v>178</v>
      </c>
      <c r="B10" s="121" t="s">
        <v>179</v>
      </c>
      <c r="C10" s="348">
        <v>0</v>
      </c>
      <c r="D10" s="89"/>
      <c r="E10" s="348">
        <v>0</v>
      </c>
      <c r="F10" s="90">
        <f t="shared" ref="F10:F12" si="0">C10+E10</f>
        <v>0</v>
      </c>
    </row>
    <row r="11" spans="1:6" ht="19.5" customHeight="1" x14ac:dyDescent="0.25">
      <c r="A11" s="87" t="s">
        <v>180</v>
      </c>
      <c r="B11" s="92" t="s">
        <v>181</v>
      </c>
      <c r="C11" s="348">
        <v>0</v>
      </c>
      <c r="D11" s="89"/>
      <c r="E11" s="348">
        <v>0</v>
      </c>
      <c r="F11" s="90">
        <f t="shared" si="0"/>
        <v>0</v>
      </c>
    </row>
    <row r="12" spans="1:6" ht="19.5" customHeight="1" x14ac:dyDescent="0.25">
      <c r="A12" s="91" t="s">
        <v>182</v>
      </c>
      <c r="B12" s="88" t="s">
        <v>183</v>
      </c>
      <c r="C12" s="348">
        <v>0</v>
      </c>
      <c r="D12" s="93"/>
      <c r="E12" s="348">
        <v>0</v>
      </c>
      <c r="F12" s="90">
        <f t="shared" si="0"/>
        <v>0</v>
      </c>
    </row>
    <row r="13" spans="1:6" ht="19.5" customHeight="1" x14ac:dyDescent="0.25">
      <c r="A13" s="269" t="s">
        <v>184</v>
      </c>
      <c r="B13" s="219"/>
      <c r="C13" s="94">
        <f>SUM(C10:C12)</f>
        <v>0</v>
      </c>
      <c r="D13" s="98"/>
      <c r="E13" s="94">
        <f t="shared" ref="E13:F13" si="1">SUM(E10:E12)</f>
        <v>0</v>
      </c>
      <c r="F13" s="95">
        <f t="shared" si="1"/>
        <v>0</v>
      </c>
    </row>
    <row r="14" spans="1:6" ht="15" customHeight="1" x14ac:dyDescent="0.25">
      <c r="A14" s="270" t="s">
        <v>185</v>
      </c>
      <c r="B14" s="227"/>
      <c r="C14" s="96"/>
      <c r="D14" s="96"/>
      <c r="E14" s="96"/>
      <c r="F14" s="97"/>
    </row>
    <row r="15" spans="1:6" ht="19.5" customHeight="1" x14ac:dyDescent="0.25">
      <c r="A15" s="87" t="s">
        <v>186</v>
      </c>
      <c r="B15" s="88" t="s">
        <v>187</v>
      </c>
      <c r="C15" s="348">
        <v>0</v>
      </c>
      <c r="D15" s="348">
        <v>0</v>
      </c>
      <c r="E15" s="348">
        <v>0</v>
      </c>
      <c r="F15" s="90">
        <f t="shared" ref="F15:F17" si="2">C15+D15+E15</f>
        <v>0</v>
      </c>
    </row>
    <row r="16" spans="1:6" ht="19.5" customHeight="1" x14ac:dyDescent="0.25">
      <c r="A16" s="91" t="s">
        <v>188</v>
      </c>
      <c r="B16" s="92" t="s">
        <v>189</v>
      </c>
      <c r="C16" s="349">
        <v>0</v>
      </c>
      <c r="D16" s="349">
        <v>0</v>
      </c>
      <c r="E16" s="349">
        <v>0</v>
      </c>
      <c r="F16" s="90">
        <f t="shared" si="2"/>
        <v>0</v>
      </c>
    </row>
    <row r="17" spans="1:6" ht="19.5" customHeight="1" x14ac:dyDescent="0.25">
      <c r="A17" s="91" t="s">
        <v>190</v>
      </c>
      <c r="B17" s="92" t="s">
        <v>191</v>
      </c>
      <c r="C17" s="349">
        <v>0</v>
      </c>
      <c r="D17" s="349">
        <v>0</v>
      </c>
      <c r="E17" s="349">
        <v>0</v>
      </c>
      <c r="F17" s="90">
        <f t="shared" si="2"/>
        <v>0</v>
      </c>
    </row>
    <row r="18" spans="1:6" ht="19.5" customHeight="1" x14ac:dyDescent="0.25">
      <c r="A18" s="91" t="s">
        <v>192</v>
      </c>
      <c r="B18" s="92" t="s">
        <v>193</v>
      </c>
      <c r="C18" s="349">
        <v>0</v>
      </c>
      <c r="D18" s="98"/>
      <c r="E18" s="349">
        <v>0</v>
      </c>
      <c r="F18" s="90">
        <f t="shared" ref="F18:F22" si="3">C18+E18</f>
        <v>0</v>
      </c>
    </row>
    <row r="19" spans="1:6" ht="19.5" customHeight="1" x14ac:dyDescent="0.25">
      <c r="A19" s="91" t="s">
        <v>194</v>
      </c>
      <c r="B19" s="92" t="s">
        <v>195</v>
      </c>
      <c r="C19" s="349">
        <v>0</v>
      </c>
      <c r="D19" s="98"/>
      <c r="E19" s="349">
        <v>0</v>
      </c>
      <c r="F19" s="90">
        <f t="shared" si="3"/>
        <v>0</v>
      </c>
    </row>
    <row r="20" spans="1:6" ht="19.5" customHeight="1" x14ac:dyDescent="0.25">
      <c r="A20" s="91" t="s">
        <v>196</v>
      </c>
      <c r="B20" s="92" t="s">
        <v>197</v>
      </c>
      <c r="C20" s="349">
        <v>0</v>
      </c>
      <c r="D20" s="98"/>
      <c r="E20" s="349">
        <v>0</v>
      </c>
      <c r="F20" s="90">
        <f t="shared" si="3"/>
        <v>0</v>
      </c>
    </row>
    <row r="21" spans="1:6" ht="27" customHeight="1" x14ac:dyDescent="0.25">
      <c r="A21" s="91" t="s">
        <v>198</v>
      </c>
      <c r="B21" s="99" t="s">
        <v>199</v>
      </c>
      <c r="C21" s="349">
        <v>0</v>
      </c>
      <c r="D21" s="98"/>
      <c r="E21" s="349">
        <v>0</v>
      </c>
      <c r="F21" s="90">
        <f t="shared" si="3"/>
        <v>0</v>
      </c>
    </row>
    <row r="22" spans="1:6" ht="19.5" customHeight="1" x14ac:dyDescent="0.25">
      <c r="A22" s="91" t="s">
        <v>200</v>
      </c>
      <c r="B22" s="92" t="s">
        <v>201</v>
      </c>
      <c r="C22" s="349">
        <v>0</v>
      </c>
      <c r="D22" s="98"/>
      <c r="E22" s="349">
        <v>0</v>
      </c>
      <c r="F22" s="90">
        <f t="shared" si="3"/>
        <v>0</v>
      </c>
    </row>
    <row r="23" spans="1:6" ht="19.5" customHeight="1" x14ac:dyDescent="0.25">
      <c r="A23" s="269" t="s">
        <v>202</v>
      </c>
      <c r="B23" s="219"/>
      <c r="C23" s="94">
        <f>SUM(C15:C22)</f>
        <v>0</v>
      </c>
      <c r="D23" s="94">
        <f>SUM(D15:D17)</f>
        <v>0</v>
      </c>
      <c r="E23" s="94">
        <f t="shared" ref="E23:F23" si="4">SUM(E15:E22)</f>
        <v>0</v>
      </c>
      <c r="F23" s="95">
        <f t="shared" si="4"/>
        <v>0</v>
      </c>
    </row>
    <row r="24" spans="1:6" ht="15" customHeight="1" x14ac:dyDescent="0.25">
      <c r="A24" s="270" t="s">
        <v>203</v>
      </c>
      <c r="B24" s="227"/>
      <c r="C24" s="98"/>
      <c r="D24" s="98"/>
      <c r="E24" s="98"/>
      <c r="F24" s="100"/>
    </row>
    <row r="25" spans="1:6" ht="19.5" customHeight="1" x14ac:dyDescent="0.25">
      <c r="A25" s="87" t="s">
        <v>204</v>
      </c>
      <c r="B25" s="88" t="s">
        <v>205</v>
      </c>
      <c r="C25" s="349">
        <v>0</v>
      </c>
      <c r="D25" s="349">
        <v>0</v>
      </c>
      <c r="E25" s="349">
        <v>0</v>
      </c>
      <c r="F25" s="95">
        <f t="shared" ref="F25:F26" si="5">C25+D25+E25</f>
        <v>0</v>
      </c>
    </row>
    <row r="26" spans="1:6" ht="19.5" customHeight="1" x14ac:dyDescent="0.25">
      <c r="A26" s="101" t="s">
        <v>206</v>
      </c>
      <c r="B26" s="92" t="s">
        <v>207</v>
      </c>
      <c r="C26" s="349">
        <v>0</v>
      </c>
      <c r="D26" s="349">
        <v>0</v>
      </c>
      <c r="E26" s="349">
        <v>0</v>
      </c>
      <c r="F26" s="95">
        <f t="shared" si="5"/>
        <v>0</v>
      </c>
    </row>
    <row r="27" spans="1:6" ht="19.5" customHeight="1" x14ac:dyDescent="0.25">
      <c r="A27" s="269" t="s">
        <v>210</v>
      </c>
      <c r="B27" s="219"/>
      <c r="C27" s="103">
        <f t="shared" ref="C27:F27" si="6">C13-C23+C25-C26</f>
        <v>0</v>
      </c>
      <c r="D27" s="103">
        <f t="shared" si="6"/>
        <v>0</v>
      </c>
      <c r="E27" s="103">
        <f t="shared" si="6"/>
        <v>0</v>
      </c>
      <c r="F27" s="104">
        <f t="shared" si="6"/>
        <v>0</v>
      </c>
    </row>
    <row r="28" spans="1:6" ht="15" customHeight="1" x14ac:dyDescent="0.25">
      <c r="A28" s="105"/>
      <c r="B28" s="123"/>
      <c r="C28" s="107"/>
      <c r="D28" s="107"/>
      <c r="E28" s="107"/>
      <c r="F28" s="108"/>
    </row>
    <row r="29" spans="1:6" ht="19.5" customHeight="1" x14ac:dyDescent="0.25">
      <c r="A29" s="101" t="s">
        <v>211</v>
      </c>
      <c r="B29" s="92">
        <v>9791</v>
      </c>
      <c r="C29" s="349">
        <v>0</v>
      </c>
      <c r="D29" s="98"/>
      <c r="E29" s="98"/>
      <c r="F29" s="95">
        <f t="shared" ref="F29:F30" si="7">C29</f>
        <v>0</v>
      </c>
    </row>
    <row r="30" spans="1:6" ht="19.5" customHeight="1" x14ac:dyDescent="0.25">
      <c r="A30" s="101" t="s">
        <v>212</v>
      </c>
      <c r="B30" s="92" t="s">
        <v>213</v>
      </c>
      <c r="C30" s="349">
        <v>0</v>
      </c>
      <c r="D30" s="98"/>
      <c r="E30" s="98"/>
      <c r="F30" s="95">
        <f t="shared" si="7"/>
        <v>0</v>
      </c>
    </row>
    <row r="31" spans="1:6" ht="19.5" customHeight="1" x14ac:dyDescent="0.25">
      <c r="A31" s="269" t="s">
        <v>214</v>
      </c>
      <c r="B31" s="219"/>
      <c r="C31" s="94">
        <f>C27+C29+C30</f>
        <v>0</v>
      </c>
      <c r="D31" s="94">
        <f t="shared" ref="D31:E31" si="8">D27</f>
        <v>0</v>
      </c>
      <c r="E31" s="94">
        <f t="shared" si="8"/>
        <v>0</v>
      </c>
      <c r="F31" s="95">
        <f>F27+F29+F30</f>
        <v>0</v>
      </c>
    </row>
    <row r="32" spans="1:6" ht="15" customHeight="1" x14ac:dyDescent="0.25">
      <c r="A32" s="270" t="s">
        <v>215</v>
      </c>
      <c r="B32" s="227"/>
      <c r="C32" s="107"/>
      <c r="D32" s="107"/>
      <c r="E32" s="107"/>
      <c r="F32" s="108"/>
    </row>
    <row r="33" spans="1:6" ht="19.5" customHeight="1" x14ac:dyDescent="0.25">
      <c r="A33" s="109" t="s">
        <v>216</v>
      </c>
      <c r="B33" s="88" t="s">
        <v>217</v>
      </c>
      <c r="C33" s="349">
        <v>0</v>
      </c>
      <c r="D33" s="349">
        <v>0</v>
      </c>
      <c r="E33" s="349">
        <v>0</v>
      </c>
      <c r="F33" s="95">
        <f t="shared" ref="F33:F37" si="9">C33+D33+E33</f>
        <v>0</v>
      </c>
    </row>
    <row r="34" spans="1:6" ht="19.5" customHeight="1" x14ac:dyDescent="0.25">
      <c r="A34" s="101" t="s">
        <v>218</v>
      </c>
      <c r="B34" s="92">
        <v>9740</v>
      </c>
      <c r="C34" s="349">
        <v>0</v>
      </c>
      <c r="D34" s="349">
        <v>0</v>
      </c>
      <c r="E34" s="349">
        <v>0</v>
      </c>
      <c r="F34" s="95">
        <f t="shared" si="9"/>
        <v>0</v>
      </c>
    </row>
    <row r="35" spans="1:6" ht="19.5" customHeight="1" x14ac:dyDescent="0.25">
      <c r="A35" s="101" t="s">
        <v>219</v>
      </c>
      <c r="B35" s="92" t="s">
        <v>220</v>
      </c>
      <c r="C35" s="349">
        <v>0</v>
      </c>
      <c r="D35" s="349">
        <v>0</v>
      </c>
      <c r="E35" s="349">
        <v>0</v>
      </c>
      <c r="F35" s="95">
        <f t="shared" si="9"/>
        <v>0</v>
      </c>
    </row>
    <row r="36" spans="1:6" ht="19.5" customHeight="1" x14ac:dyDescent="0.25">
      <c r="A36" s="101" t="s">
        <v>221</v>
      </c>
      <c r="B36" s="92">
        <v>9780</v>
      </c>
      <c r="C36" s="349">
        <v>0</v>
      </c>
      <c r="D36" s="349">
        <v>0</v>
      </c>
      <c r="E36" s="349">
        <v>0</v>
      </c>
      <c r="F36" s="95">
        <f t="shared" si="9"/>
        <v>0</v>
      </c>
    </row>
    <row r="37" spans="1:6" ht="19.5" customHeight="1" x14ac:dyDescent="0.25">
      <c r="A37" s="101" t="s">
        <v>222</v>
      </c>
      <c r="B37" s="92">
        <v>9789</v>
      </c>
      <c r="C37" s="349">
        <v>0</v>
      </c>
      <c r="D37" s="349">
        <v>0</v>
      </c>
      <c r="E37" s="349">
        <v>0</v>
      </c>
      <c r="F37" s="95">
        <f t="shared" si="9"/>
        <v>0</v>
      </c>
    </row>
    <row r="38" spans="1:6" ht="19.5" customHeight="1" x14ac:dyDescent="0.25">
      <c r="A38" s="110" t="s">
        <v>223</v>
      </c>
      <c r="B38" s="111">
        <v>9790</v>
      </c>
      <c r="C38" s="112">
        <f t="shared" ref="C38:F38" si="10">C31-SUM(C33:C37)</f>
        <v>0</v>
      </c>
      <c r="D38" s="112">
        <f t="shared" si="10"/>
        <v>0</v>
      </c>
      <c r="E38" s="112">
        <f t="shared" si="10"/>
        <v>0</v>
      </c>
      <c r="F38" s="113">
        <f t="shared" si="10"/>
        <v>0</v>
      </c>
    </row>
    <row r="39" spans="1:6" ht="12.75" customHeight="1" x14ac:dyDescent="0.25">
      <c r="A39" s="73" t="s">
        <v>224</v>
      </c>
      <c r="B39" s="74"/>
      <c r="C39" s="275" t="s">
        <v>230</v>
      </c>
      <c r="D39" s="202"/>
      <c r="E39" s="202"/>
      <c r="F39" s="202"/>
    </row>
  </sheetData>
  <sheetProtection algorithmName="SHA-512" hashValue="S+ASk2tA/Y5QtcSLxw7bS88VlTaik3213sykbvvAWo8o6uwHruUfn11dZR9EvDQFSBGYkFWnaTC91ZavJ1lK1g==" saltValue="OFcsYOV9ilfL1cVE4gZpOQ==" spinCount="100000" sheet="1" objects="1" scenarios="1"/>
  <mergeCells count="18">
    <mergeCell ref="C6:F6"/>
    <mergeCell ref="A27:B27"/>
    <mergeCell ref="A31:B31"/>
    <mergeCell ref="A32:B32"/>
    <mergeCell ref="C39:F39"/>
    <mergeCell ref="A6:B6"/>
    <mergeCell ref="A7:B7"/>
    <mergeCell ref="A9:B9"/>
    <mergeCell ref="A13:B13"/>
    <mergeCell ref="A14:B14"/>
    <mergeCell ref="A23:B23"/>
    <mergeCell ref="A24:B24"/>
    <mergeCell ref="A1:F1"/>
    <mergeCell ref="A2:F2"/>
    <mergeCell ref="A3:F3"/>
    <mergeCell ref="A4:F4"/>
    <mergeCell ref="A5:B5"/>
    <mergeCell ref="C5:F5"/>
  </mergeCells>
  <printOptions horizontalCentered="1"/>
  <pageMargins left="0.2" right="0.2" top="0.5" bottom="0.75" header="0" footer="0"/>
  <pageSetup orientation="portrait" r:id="rId1"/>
  <headerFooter>
    <oddHeader>&amp;CPublic Disclosure of Proposed Collective Bargaining Agreement&amp;RPage 4e</oddHeader>
    <oddFooter>&amp;LPrinted &amp;D &amp;T</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F40"/>
  <sheetViews>
    <sheetView zoomScaleNormal="100" workbookViewId="0">
      <selection activeCell="E26" sqref="E26"/>
    </sheetView>
  </sheetViews>
  <sheetFormatPr defaultColWidth="12.6640625" defaultRowHeight="15" customHeight="1" x14ac:dyDescent="0.25"/>
  <cols>
    <col min="1" max="1" width="34.77734375" customWidth="1"/>
    <col min="2" max="2" width="9.21875" customWidth="1"/>
    <col min="3" max="6" width="14.77734375" customWidth="1"/>
    <col min="7" max="26" width="8.88671875" customWidth="1"/>
  </cols>
  <sheetData>
    <row r="1" spans="1:6" ht="15" customHeight="1" x14ac:dyDescent="0.3">
      <c r="A1" s="205" t="str">
        <f>IF('Page 1, Agreement'!C4=0," ",'Page 1, Agreement'!C4)</f>
        <v xml:space="preserve"> </v>
      </c>
      <c r="B1" s="202"/>
      <c r="C1" s="202"/>
      <c r="D1" s="202"/>
      <c r="E1" s="202"/>
      <c r="F1" s="202"/>
    </row>
    <row r="2" spans="1:6" ht="15" customHeight="1" x14ac:dyDescent="0.25">
      <c r="A2" s="201"/>
      <c r="B2" s="202"/>
      <c r="C2" s="202"/>
      <c r="D2" s="202"/>
      <c r="E2" s="202"/>
      <c r="F2" s="202"/>
    </row>
    <row r="3" spans="1:6" ht="15" customHeight="1" x14ac:dyDescent="0.3">
      <c r="A3" s="207" t="s">
        <v>161</v>
      </c>
      <c r="B3" s="202"/>
      <c r="C3" s="202"/>
      <c r="D3" s="202"/>
      <c r="E3" s="202"/>
      <c r="F3" s="202"/>
    </row>
    <row r="4" spans="1:6" ht="15" customHeight="1" x14ac:dyDescent="0.3">
      <c r="A4" s="204"/>
      <c r="B4" s="202"/>
      <c r="C4" s="202"/>
      <c r="D4" s="202"/>
      <c r="E4" s="202"/>
      <c r="F4" s="202"/>
    </row>
    <row r="5" spans="1:6" ht="15" customHeight="1" x14ac:dyDescent="0.3">
      <c r="A5" s="204"/>
      <c r="B5" s="202"/>
      <c r="C5" s="204" t="s">
        <v>234</v>
      </c>
      <c r="D5" s="202"/>
      <c r="E5" s="202"/>
      <c r="F5" s="202"/>
    </row>
    <row r="6" spans="1:6" ht="15" customHeight="1" x14ac:dyDescent="0.25">
      <c r="A6" s="272" t="s">
        <v>165</v>
      </c>
      <c r="B6" s="267"/>
      <c r="C6" s="277" t="str">
        <f>IF('Page 1, Agreement'!C5=0," ",'Page 1, Agreement'!C5)</f>
        <v xml:space="preserve"> </v>
      </c>
      <c r="D6" s="229"/>
      <c r="E6" s="229"/>
      <c r="F6" s="229"/>
    </row>
    <row r="7" spans="1:6" ht="12.75" customHeight="1" x14ac:dyDescent="0.25">
      <c r="A7" s="273"/>
      <c r="B7" s="274"/>
      <c r="C7" s="77" t="s">
        <v>166</v>
      </c>
      <c r="D7" s="77" t="s">
        <v>167</v>
      </c>
      <c r="E7" s="77" t="s">
        <v>168</v>
      </c>
      <c r="F7" s="78" t="s">
        <v>169</v>
      </c>
    </row>
    <row r="8" spans="1:6" ht="61.5" customHeight="1" x14ac:dyDescent="0.25">
      <c r="A8" s="79"/>
      <c r="B8" s="80" t="s">
        <v>170</v>
      </c>
      <c r="C8" s="81" t="str">
        <f>'Page 4a, Impact, Unrestr G.F.'!C8</f>
        <v xml:space="preserve">Latest Board-Approved Budget Before Settlement  (As of ---------) </v>
      </c>
      <c r="D8" s="81" t="s">
        <v>172</v>
      </c>
      <c r="E8" s="81" t="s">
        <v>173</v>
      </c>
      <c r="F8" s="82" t="s">
        <v>174</v>
      </c>
    </row>
    <row r="9" spans="1:6" ht="15" customHeight="1" x14ac:dyDescent="0.25">
      <c r="A9" s="270" t="s">
        <v>175</v>
      </c>
      <c r="B9" s="227"/>
      <c r="C9" s="85"/>
      <c r="D9" s="85"/>
      <c r="E9" s="85"/>
      <c r="F9" s="86"/>
    </row>
    <row r="10" spans="1:6" ht="19.5" customHeight="1" x14ac:dyDescent="0.25">
      <c r="A10" s="87" t="s">
        <v>176</v>
      </c>
      <c r="B10" s="88" t="s">
        <v>177</v>
      </c>
      <c r="C10" s="348">
        <v>0</v>
      </c>
      <c r="D10" s="89"/>
      <c r="E10" s="348">
        <v>0</v>
      </c>
      <c r="F10" s="90">
        <f t="shared" ref="F10:F13" si="0">C10+E10</f>
        <v>0</v>
      </c>
    </row>
    <row r="11" spans="1:6" ht="19.5" customHeight="1" x14ac:dyDescent="0.25">
      <c r="A11" s="91" t="s">
        <v>178</v>
      </c>
      <c r="B11" s="92" t="s">
        <v>179</v>
      </c>
      <c r="C11" s="348">
        <v>0</v>
      </c>
      <c r="D11" s="93"/>
      <c r="E11" s="348">
        <v>0</v>
      </c>
      <c r="F11" s="90">
        <f t="shared" si="0"/>
        <v>0</v>
      </c>
    </row>
    <row r="12" spans="1:6" ht="19.5" customHeight="1" x14ac:dyDescent="0.25">
      <c r="A12" s="91" t="s">
        <v>180</v>
      </c>
      <c r="B12" s="92" t="s">
        <v>181</v>
      </c>
      <c r="C12" s="348">
        <v>0</v>
      </c>
      <c r="D12" s="93"/>
      <c r="E12" s="348">
        <v>0</v>
      </c>
      <c r="F12" s="90">
        <f t="shared" si="0"/>
        <v>0</v>
      </c>
    </row>
    <row r="13" spans="1:6" ht="19.5" customHeight="1" x14ac:dyDescent="0.25">
      <c r="A13" s="91" t="s">
        <v>182</v>
      </c>
      <c r="B13" s="92" t="s">
        <v>183</v>
      </c>
      <c r="C13" s="348">
        <v>0</v>
      </c>
      <c r="D13" s="93"/>
      <c r="E13" s="348">
        <v>0</v>
      </c>
      <c r="F13" s="90">
        <f t="shared" si="0"/>
        <v>0</v>
      </c>
    </row>
    <row r="14" spans="1:6" ht="19.5" customHeight="1" x14ac:dyDescent="0.25">
      <c r="A14" s="269" t="s">
        <v>184</v>
      </c>
      <c r="B14" s="219"/>
      <c r="C14" s="94">
        <f>SUM(C10:C13)</f>
        <v>0</v>
      </c>
      <c r="D14" s="93"/>
      <c r="E14" s="94">
        <f t="shared" ref="E14:F14" si="1">SUM(E10:E13)</f>
        <v>0</v>
      </c>
      <c r="F14" s="95">
        <f t="shared" si="1"/>
        <v>0</v>
      </c>
    </row>
    <row r="15" spans="1:6" ht="15" customHeight="1" x14ac:dyDescent="0.25">
      <c r="A15" s="270" t="s">
        <v>185</v>
      </c>
      <c r="B15" s="227"/>
      <c r="C15" s="96"/>
      <c r="D15" s="96"/>
      <c r="E15" s="96"/>
      <c r="F15" s="97"/>
    </row>
    <row r="16" spans="1:6" ht="19.5" customHeight="1" x14ac:dyDescent="0.25">
      <c r="A16" s="87" t="s">
        <v>186</v>
      </c>
      <c r="B16" s="88" t="s">
        <v>187</v>
      </c>
      <c r="C16" s="348">
        <v>0</v>
      </c>
      <c r="D16" s="348">
        <v>0</v>
      </c>
      <c r="E16" s="348">
        <v>0</v>
      </c>
      <c r="F16" s="90">
        <f t="shared" ref="F16:F18" si="2">C16+D16+E16</f>
        <v>0</v>
      </c>
    </row>
    <row r="17" spans="1:6" ht="19.5" customHeight="1" x14ac:dyDescent="0.25">
      <c r="A17" s="91" t="s">
        <v>188</v>
      </c>
      <c r="B17" s="92" t="s">
        <v>189</v>
      </c>
      <c r="C17" s="349">
        <v>0</v>
      </c>
      <c r="D17" s="349">
        <v>0</v>
      </c>
      <c r="E17" s="349">
        <v>0</v>
      </c>
      <c r="F17" s="90">
        <f t="shared" si="2"/>
        <v>0</v>
      </c>
    </row>
    <row r="18" spans="1:6" ht="19.5" customHeight="1" x14ac:dyDescent="0.25">
      <c r="A18" s="91" t="s">
        <v>190</v>
      </c>
      <c r="B18" s="92" t="s">
        <v>191</v>
      </c>
      <c r="C18" s="349">
        <v>0</v>
      </c>
      <c r="D18" s="349">
        <v>0</v>
      </c>
      <c r="E18" s="349">
        <v>0</v>
      </c>
      <c r="F18" s="90">
        <f t="shared" si="2"/>
        <v>0</v>
      </c>
    </row>
    <row r="19" spans="1:6" ht="19.5" customHeight="1" x14ac:dyDescent="0.25">
      <c r="A19" s="91" t="s">
        <v>192</v>
      </c>
      <c r="B19" s="92" t="s">
        <v>193</v>
      </c>
      <c r="C19" s="349">
        <v>0</v>
      </c>
      <c r="D19" s="98"/>
      <c r="E19" s="349">
        <v>0</v>
      </c>
      <c r="F19" s="90">
        <f t="shared" ref="F19:F23" si="3">C19+E19</f>
        <v>0</v>
      </c>
    </row>
    <row r="20" spans="1:6" ht="19.5" customHeight="1" x14ac:dyDescent="0.25">
      <c r="A20" s="91" t="s">
        <v>194</v>
      </c>
      <c r="B20" s="92" t="s">
        <v>195</v>
      </c>
      <c r="C20" s="349">
        <v>0</v>
      </c>
      <c r="D20" s="98"/>
      <c r="E20" s="349">
        <v>0</v>
      </c>
      <c r="F20" s="90">
        <f t="shared" si="3"/>
        <v>0</v>
      </c>
    </row>
    <row r="21" spans="1:6" ht="19.5" customHeight="1" x14ac:dyDescent="0.25">
      <c r="A21" s="91" t="s">
        <v>196</v>
      </c>
      <c r="B21" s="92" t="s">
        <v>197</v>
      </c>
      <c r="C21" s="349">
        <v>0</v>
      </c>
      <c r="D21" s="98"/>
      <c r="E21" s="349">
        <v>0</v>
      </c>
      <c r="F21" s="90">
        <f t="shared" si="3"/>
        <v>0</v>
      </c>
    </row>
    <row r="22" spans="1:6" ht="27" customHeight="1" x14ac:dyDescent="0.25">
      <c r="A22" s="91" t="s">
        <v>198</v>
      </c>
      <c r="B22" s="99" t="s">
        <v>199</v>
      </c>
      <c r="C22" s="349">
        <v>0</v>
      </c>
      <c r="D22" s="98"/>
      <c r="E22" s="349">
        <v>0</v>
      </c>
      <c r="F22" s="90">
        <f t="shared" si="3"/>
        <v>0</v>
      </c>
    </row>
    <row r="23" spans="1:6" ht="19.5" customHeight="1" x14ac:dyDescent="0.25">
      <c r="A23" s="91" t="s">
        <v>200</v>
      </c>
      <c r="B23" s="92" t="s">
        <v>201</v>
      </c>
      <c r="C23" s="349">
        <v>0</v>
      </c>
      <c r="D23" s="98"/>
      <c r="E23" s="349">
        <v>0</v>
      </c>
      <c r="F23" s="90">
        <f t="shared" si="3"/>
        <v>0</v>
      </c>
    </row>
    <row r="24" spans="1:6" ht="19.5" customHeight="1" x14ac:dyDescent="0.25">
      <c r="A24" s="269" t="s">
        <v>202</v>
      </c>
      <c r="B24" s="219"/>
      <c r="C24" s="94">
        <f>SUM(C16:C23)</f>
        <v>0</v>
      </c>
      <c r="D24" s="94">
        <f>SUM(D16:D18)</f>
        <v>0</v>
      </c>
      <c r="E24" s="94">
        <f t="shared" ref="E24:F24" si="4">SUM(E16:E23)</f>
        <v>0</v>
      </c>
      <c r="F24" s="95">
        <f t="shared" si="4"/>
        <v>0</v>
      </c>
    </row>
    <row r="25" spans="1:6" ht="15" customHeight="1" x14ac:dyDescent="0.25">
      <c r="A25" s="270" t="s">
        <v>203</v>
      </c>
      <c r="B25" s="227"/>
      <c r="C25" s="98"/>
      <c r="D25" s="98"/>
      <c r="E25" s="98"/>
      <c r="F25" s="100"/>
    </row>
    <row r="26" spans="1:6" ht="19.5" customHeight="1" x14ac:dyDescent="0.25">
      <c r="A26" s="87" t="s">
        <v>204</v>
      </c>
      <c r="B26" s="88" t="s">
        <v>205</v>
      </c>
      <c r="C26" s="349">
        <v>0</v>
      </c>
      <c r="D26" s="349">
        <v>0</v>
      </c>
      <c r="E26" s="349">
        <v>0</v>
      </c>
      <c r="F26" s="95">
        <f t="shared" ref="F26:F27" si="5">C26+D26+E26</f>
        <v>0</v>
      </c>
    </row>
    <row r="27" spans="1:6" ht="19.5" customHeight="1" x14ac:dyDescent="0.25">
      <c r="A27" s="101" t="s">
        <v>206</v>
      </c>
      <c r="B27" s="92" t="s">
        <v>207</v>
      </c>
      <c r="C27" s="349">
        <v>0</v>
      </c>
      <c r="D27" s="349">
        <v>0</v>
      </c>
      <c r="E27" s="349">
        <v>0</v>
      </c>
      <c r="F27" s="95">
        <f t="shared" si="5"/>
        <v>0</v>
      </c>
    </row>
    <row r="28" spans="1:6" ht="19.5" customHeight="1" x14ac:dyDescent="0.25">
      <c r="A28" s="269" t="s">
        <v>210</v>
      </c>
      <c r="B28" s="219"/>
      <c r="C28" s="103">
        <f t="shared" ref="C28:F28" si="6">C14-C24+C26-C27</f>
        <v>0</v>
      </c>
      <c r="D28" s="103">
        <f t="shared" si="6"/>
        <v>0</v>
      </c>
      <c r="E28" s="103">
        <f t="shared" si="6"/>
        <v>0</v>
      </c>
      <c r="F28" s="104">
        <f t="shared" si="6"/>
        <v>0</v>
      </c>
    </row>
    <row r="29" spans="1:6" ht="15" customHeight="1" x14ac:dyDescent="0.25">
      <c r="A29" s="105"/>
      <c r="B29" s="123"/>
      <c r="C29" s="107"/>
      <c r="D29" s="107"/>
      <c r="E29" s="107"/>
      <c r="F29" s="108"/>
    </row>
    <row r="30" spans="1:6" ht="19.5" customHeight="1" x14ac:dyDescent="0.25">
      <c r="A30" s="101" t="s">
        <v>211</v>
      </c>
      <c r="B30" s="92">
        <v>9791</v>
      </c>
      <c r="C30" s="349">
        <v>0</v>
      </c>
      <c r="D30" s="98"/>
      <c r="E30" s="98"/>
      <c r="F30" s="95">
        <f t="shared" ref="F30:F31" si="7">C30</f>
        <v>0</v>
      </c>
    </row>
    <row r="31" spans="1:6" ht="19.5" customHeight="1" x14ac:dyDescent="0.25">
      <c r="A31" s="101" t="s">
        <v>212</v>
      </c>
      <c r="B31" s="92" t="s">
        <v>213</v>
      </c>
      <c r="C31" s="349">
        <v>0</v>
      </c>
      <c r="D31" s="98"/>
      <c r="E31" s="98"/>
      <c r="F31" s="95">
        <f t="shared" si="7"/>
        <v>0</v>
      </c>
    </row>
    <row r="32" spans="1:6" ht="19.5" customHeight="1" x14ac:dyDescent="0.25">
      <c r="A32" s="269" t="s">
        <v>214</v>
      </c>
      <c r="B32" s="219"/>
      <c r="C32" s="94">
        <f>C28+C30+C31</f>
        <v>0</v>
      </c>
      <c r="D32" s="94">
        <f t="shared" ref="D32:E32" si="8">D28</f>
        <v>0</v>
      </c>
      <c r="E32" s="94">
        <f t="shared" si="8"/>
        <v>0</v>
      </c>
      <c r="F32" s="95">
        <f>F28+F30+F31</f>
        <v>0</v>
      </c>
    </row>
    <row r="33" spans="1:6" ht="15" customHeight="1" x14ac:dyDescent="0.25">
      <c r="A33" s="270" t="s">
        <v>215</v>
      </c>
      <c r="B33" s="227"/>
      <c r="C33" s="107"/>
      <c r="D33" s="107"/>
      <c r="E33" s="107"/>
      <c r="F33" s="108"/>
    </row>
    <row r="34" spans="1:6" ht="19.5" customHeight="1" x14ac:dyDescent="0.25">
      <c r="A34" s="109" t="s">
        <v>216</v>
      </c>
      <c r="B34" s="88" t="s">
        <v>217</v>
      </c>
      <c r="C34" s="349">
        <v>0</v>
      </c>
      <c r="D34" s="349">
        <v>0</v>
      </c>
      <c r="E34" s="349">
        <v>0</v>
      </c>
      <c r="F34" s="95">
        <f t="shared" ref="F34:F38" si="9">C34+D34+E34</f>
        <v>0</v>
      </c>
    </row>
    <row r="35" spans="1:6" ht="19.5" customHeight="1" x14ac:dyDescent="0.25">
      <c r="A35" s="101" t="s">
        <v>218</v>
      </c>
      <c r="B35" s="92">
        <v>9740</v>
      </c>
      <c r="C35" s="349">
        <v>0</v>
      </c>
      <c r="D35" s="349">
        <v>0</v>
      </c>
      <c r="E35" s="349">
        <v>0</v>
      </c>
      <c r="F35" s="95">
        <f t="shared" si="9"/>
        <v>0</v>
      </c>
    </row>
    <row r="36" spans="1:6" ht="19.5" customHeight="1" x14ac:dyDescent="0.25">
      <c r="A36" s="101" t="s">
        <v>219</v>
      </c>
      <c r="B36" s="92" t="s">
        <v>220</v>
      </c>
      <c r="C36" s="349">
        <v>0</v>
      </c>
      <c r="D36" s="349">
        <v>0</v>
      </c>
      <c r="E36" s="349">
        <v>0</v>
      </c>
      <c r="F36" s="95">
        <f t="shared" si="9"/>
        <v>0</v>
      </c>
    </row>
    <row r="37" spans="1:6" ht="19.5" customHeight="1" x14ac:dyDescent="0.25">
      <c r="A37" s="101" t="s">
        <v>221</v>
      </c>
      <c r="B37" s="92">
        <v>9780</v>
      </c>
      <c r="C37" s="349">
        <v>0</v>
      </c>
      <c r="D37" s="349">
        <v>0</v>
      </c>
      <c r="E37" s="349">
        <v>0</v>
      </c>
      <c r="F37" s="95">
        <f t="shared" si="9"/>
        <v>0</v>
      </c>
    </row>
    <row r="38" spans="1:6" ht="19.5" customHeight="1" x14ac:dyDescent="0.25">
      <c r="A38" s="101" t="s">
        <v>222</v>
      </c>
      <c r="B38" s="92">
        <v>9789</v>
      </c>
      <c r="C38" s="349">
        <v>0</v>
      </c>
      <c r="D38" s="349">
        <v>0</v>
      </c>
      <c r="E38" s="349">
        <v>0</v>
      </c>
      <c r="F38" s="95">
        <f t="shared" si="9"/>
        <v>0</v>
      </c>
    </row>
    <row r="39" spans="1:6" ht="19.5" customHeight="1" x14ac:dyDescent="0.25">
      <c r="A39" s="110" t="s">
        <v>223</v>
      </c>
      <c r="B39" s="111">
        <v>9790</v>
      </c>
      <c r="C39" s="112">
        <f t="shared" ref="C39:F39" si="10">C32-SUM(C34:C38)</f>
        <v>0</v>
      </c>
      <c r="D39" s="112">
        <f t="shared" si="10"/>
        <v>0</v>
      </c>
      <c r="E39" s="112">
        <f t="shared" si="10"/>
        <v>0</v>
      </c>
      <c r="F39" s="113">
        <f t="shared" si="10"/>
        <v>0</v>
      </c>
    </row>
    <row r="40" spans="1:6" ht="12.75" customHeight="1" x14ac:dyDescent="0.25">
      <c r="A40" s="73" t="s">
        <v>224</v>
      </c>
      <c r="B40" s="73"/>
      <c r="C40" s="275" t="s">
        <v>230</v>
      </c>
      <c r="D40" s="202"/>
      <c r="E40" s="202"/>
      <c r="F40" s="202"/>
    </row>
  </sheetData>
  <sheetProtection algorithmName="SHA-512" hashValue="e7EcL8ksX9rpgNZqXdpFg75sXsLv08+yddbRUEw0Hmq3XoZ2IOWqjW7BBiJzysPRvsOQzw2hHVx+TT+IYCdPmw==" saltValue="PtW2M932XAf+De+ClVoT3g==" spinCount="100000" sheet="1" objects="1" scenarios="1"/>
  <mergeCells count="18">
    <mergeCell ref="C6:F6"/>
    <mergeCell ref="A28:B28"/>
    <mergeCell ref="A32:B32"/>
    <mergeCell ref="A33:B33"/>
    <mergeCell ref="C40:F40"/>
    <mergeCell ref="A6:B6"/>
    <mergeCell ref="A7:B7"/>
    <mergeCell ref="A9:B9"/>
    <mergeCell ref="A14:B14"/>
    <mergeCell ref="A15:B15"/>
    <mergeCell ref="A24:B24"/>
    <mergeCell ref="A25:B25"/>
    <mergeCell ref="A1:F1"/>
    <mergeCell ref="A2:F2"/>
    <mergeCell ref="A3:F3"/>
    <mergeCell ref="A4:F4"/>
    <mergeCell ref="A5:B5"/>
    <mergeCell ref="C5:F5"/>
  </mergeCells>
  <printOptions horizontalCentered="1"/>
  <pageMargins left="0.2" right="0.2" top="0.5" bottom="0.75" header="0" footer="0"/>
  <pageSetup scale="97" orientation="portrait" r:id="rId1"/>
  <headerFooter>
    <oddHeader>&amp;CPublic Disclosure of Proposed Collective Bargaining Agreement&amp;RPage 4f</oddHeader>
    <oddFooter>&amp;LPrinted &amp;D &amp;T</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F39"/>
  <sheetViews>
    <sheetView view="pageBreakPreview" zoomScale="60" zoomScaleNormal="100" workbookViewId="0">
      <selection activeCell="I36" sqref="I36"/>
    </sheetView>
  </sheetViews>
  <sheetFormatPr defaultColWidth="12.6640625" defaultRowHeight="15" customHeight="1" x14ac:dyDescent="0.25"/>
  <cols>
    <col min="1" max="1" width="34.77734375" customWidth="1"/>
    <col min="2" max="2" width="9.21875" customWidth="1"/>
    <col min="3" max="6" width="14.77734375" customWidth="1"/>
    <col min="7" max="26" width="8.88671875" customWidth="1"/>
  </cols>
  <sheetData>
    <row r="1" spans="1:6" ht="12.75" customHeight="1" x14ac:dyDescent="0.3">
      <c r="A1" s="205" t="str">
        <f>IF('Page 1, Agreement'!C4=0," ",'Page 1, Agreement'!C4)</f>
        <v xml:space="preserve"> </v>
      </c>
      <c r="B1" s="202"/>
      <c r="C1" s="202"/>
      <c r="D1" s="202"/>
      <c r="E1" s="202"/>
      <c r="F1" s="202"/>
    </row>
    <row r="2" spans="1:6" ht="12.75" customHeight="1" x14ac:dyDescent="0.25">
      <c r="A2" s="201"/>
      <c r="B2" s="202"/>
      <c r="C2" s="202"/>
      <c r="D2" s="202"/>
      <c r="E2" s="202"/>
      <c r="F2" s="202"/>
    </row>
    <row r="3" spans="1:6" ht="12.75" customHeight="1" x14ac:dyDescent="0.3">
      <c r="A3" s="207" t="s">
        <v>161</v>
      </c>
      <c r="B3" s="202"/>
      <c r="C3" s="202"/>
      <c r="D3" s="202"/>
      <c r="E3" s="202"/>
      <c r="F3" s="202"/>
    </row>
    <row r="4" spans="1:6" ht="12.75" customHeight="1" x14ac:dyDescent="0.3">
      <c r="A4" s="204"/>
      <c r="B4" s="202"/>
      <c r="C4" s="202"/>
      <c r="D4" s="202"/>
      <c r="E4" s="202"/>
      <c r="F4" s="202"/>
    </row>
    <row r="5" spans="1:6" ht="15.75" customHeight="1" x14ac:dyDescent="0.3">
      <c r="A5" s="278" t="s">
        <v>235</v>
      </c>
      <c r="B5" s="202"/>
      <c r="C5" s="350"/>
      <c r="D5" s="314"/>
      <c r="E5" s="314"/>
      <c r="F5" s="315"/>
    </row>
    <row r="6" spans="1:6" ht="12.75" customHeight="1" x14ac:dyDescent="0.3">
      <c r="A6" s="272" t="s">
        <v>165</v>
      </c>
      <c r="B6" s="267"/>
      <c r="C6" s="279" t="str">
        <f>IF('Page 1, Agreement'!C5=0," ",'Page 1, Agreement'!C5)</f>
        <v xml:space="preserve"> </v>
      </c>
      <c r="D6" s="229"/>
      <c r="E6" s="229"/>
      <c r="F6" s="229"/>
    </row>
    <row r="7" spans="1:6" ht="12.75" customHeight="1" x14ac:dyDescent="0.25">
      <c r="A7" s="273"/>
      <c r="B7" s="274"/>
      <c r="C7" s="77" t="s">
        <v>166</v>
      </c>
      <c r="D7" s="77" t="s">
        <v>167</v>
      </c>
      <c r="E7" s="77" t="s">
        <v>168</v>
      </c>
      <c r="F7" s="78" t="s">
        <v>169</v>
      </c>
    </row>
    <row r="8" spans="1:6" ht="61.5" customHeight="1" x14ac:dyDescent="0.25">
      <c r="A8" s="79"/>
      <c r="B8" s="80" t="s">
        <v>170</v>
      </c>
      <c r="C8" s="81" t="str">
        <f>'Page 4a, Impact, Unrestr G.F.'!C8</f>
        <v xml:space="preserve">Latest Board-Approved Budget Before Settlement  (As of ---------) </v>
      </c>
      <c r="D8" s="81" t="s">
        <v>172</v>
      </c>
      <c r="E8" s="81" t="s">
        <v>173</v>
      </c>
      <c r="F8" s="82" t="s">
        <v>174</v>
      </c>
    </row>
    <row r="9" spans="1:6" ht="15" customHeight="1" x14ac:dyDescent="0.25">
      <c r="A9" s="270" t="s">
        <v>175</v>
      </c>
      <c r="B9" s="227"/>
      <c r="C9" s="85"/>
      <c r="D9" s="85"/>
      <c r="E9" s="85"/>
      <c r="F9" s="86"/>
    </row>
    <row r="10" spans="1:6" ht="19.5" customHeight="1" x14ac:dyDescent="0.25">
      <c r="A10" s="87" t="s">
        <v>178</v>
      </c>
      <c r="B10" s="121" t="s">
        <v>179</v>
      </c>
      <c r="C10" s="348">
        <v>0</v>
      </c>
      <c r="D10" s="89"/>
      <c r="E10" s="348">
        <v>0</v>
      </c>
      <c r="F10" s="90">
        <f t="shared" ref="F10:F12" si="0">C10+E10</f>
        <v>0</v>
      </c>
    </row>
    <row r="11" spans="1:6" ht="19.5" customHeight="1" x14ac:dyDescent="0.25">
      <c r="A11" s="87" t="s">
        <v>180</v>
      </c>
      <c r="B11" s="92" t="s">
        <v>181</v>
      </c>
      <c r="C11" s="348">
        <v>0</v>
      </c>
      <c r="D11" s="89"/>
      <c r="E11" s="348">
        <v>0</v>
      </c>
      <c r="F11" s="90">
        <f t="shared" si="0"/>
        <v>0</v>
      </c>
    </row>
    <row r="12" spans="1:6" ht="19.5" customHeight="1" x14ac:dyDescent="0.25">
      <c r="A12" s="91" t="s">
        <v>236</v>
      </c>
      <c r="B12" s="88" t="s">
        <v>183</v>
      </c>
      <c r="C12" s="348">
        <v>0</v>
      </c>
      <c r="D12" s="93"/>
      <c r="E12" s="348">
        <v>0</v>
      </c>
      <c r="F12" s="90">
        <f t="shared" si="0"/>
        <v>0</v>
      </c>
    </row>
    <row r="13" spans="1:6" ht="19.5" customHeight="1" x14ac:dyDescent="0.25">
      <c r="A13" s="269" t="s">
        <v>184</v>
      </c>
      <c r="B13" s="219"/>
      <c r="C13" s="94">
        <f>SUM(C10:C12)</f>
        <v>0</v>
      </c>
      <c r="D13" s="93"/>
      <c r="E13" s="94">
        <f t="shared" ref="E13:F13" si="1">SUM(E10:E12)</f>
        <v>0</v>
      </c>
      <c r="F13" s="95">
        <f t="shared" si="1"/>
        <v>0</v>
      </c>
    </row>
    <row r="14" spans="1:6" ht="15" customHeight="1" x14ac:dyDescent="0.25">
      <c r="A14" s="84" t="s">
        <v>185</v>
      </c>
      <c r="B14" s="120"/>
      <c r="C14" s="96"/>
      <c r="D14" s="96"/>
      <c r="E14" s="96"/>
      <c r="F14" s="97"/>
    </row>
    <row r="15" spans="1:6" ht="19.5" customHeight="1" x14ac:dyDescent="0.25">
      <c r="A15" s="87" t="s">
        <v>186</v>
      </c>
      <c r="B15" s="88" t="s">
        <v>187</v>
      </c>
      <c r="C15" s="348">
        <v>0</v>
      </c>
      <c r="D15" s="348">
        <v>0</v>
      </c>
      <c r="E15" s="348">
        <v>0</v>
      </c>
      <c r="F15" s="90">
        <f t="shared" ref="F15:F17" si="2">C15+D15+E15</f>
        <v>0</v>
      </c>
    </row>
    <row r="16" spans="1:6" ht="19.5" customHeight="1" x14ac:dyDescent="0.25">
      <c r="A16" s="91" t="s">
        <v>188</v>
      </c>
      <c r="B16" s="92" t="s">
        <v>189</v>
      </c>
      <c r="C16" s="349">
        <v>0</v>
      </c>
      <c r="D16" s="349">
        <v>0</v>
      </c>
      <c r="E16" s="349">
        <v>0</v>
      </c>
      <c r="F16" s="90">
        <f t="shared" si="2"/>
        <v>0</v>
      </c>
    </row>
    <row r="17" spans="1:6" ht="19.5" customHeight="1" x14ac:dyDescent="0.25">
      <c r="A17" s="91" t="s">
        <v>190</v>
      </c>
      <c r="B17" s="92" t="s">
        <v>191</v>
      </c>
      <c r="C17" s="349">
        <v>0</v>
      </c>
      <c r="D17" s="349">
        <v>0</v>
      </c>
      <c r="E17" s="349">
        <v>0</v>
      </c>
      <c r="F17" s="90">
        <f t="shared" si="2"/>
        <v>0</v>
      </c>
    </row>
    <row r="18" spans="1:6" ht="19.5" customHeight="1" x14ac:dyDescent="0.25">
      <c r="A18" s="91" t="s">
        <v>192</v>
      </c>
      <c r="B18" s="92" t="s">
        <v>193</v>
      </c>
      <c r="C18" s="349">
        <v>0</v>
      </c>
      <c r="D18" s="98"/>
      <c r="E18" s="349">
        <v>0</v>
      </c>
      <c r="F18" s="90">
        <f t="shared" ref="F18:F22" si="3">C18+E18</f>
        <v>0</v>
      </c>
    </row>
    <row r="19" spans="1:6" ht="19.5" customHeight="1" x14ac:dyDescent="0.25">
      <c r="A19" s="91" t="s">
        <v>194</v>
      </c>
      <c r="B19" s="92" t="s">
        <v>195</v>
      </c>
      <c r="C19" s="349">
        <v>0</v>
      </c>
      <c r="D19" s="98"/>
      <c r="E19" s="349">
        <v>0</v>
      </c>
      <c r="F19" s="90">
        <f t="shared" si="3"/>
        <v>0</v>
      </c>
    </row>
    <row r="20" spans="1:6" ht="19.5" customHeight="1" x14ac:dyDescent="0.25">
      <c r="A20" s="91" t="s">
        <v>196</v>
      </c>
      <c r="B20" s="92" t="s">
        <v>197</v>
      </c>
      <c r="C20" s="349">
        <v>0</v>
      </c>
      <c r="D20" s="98"/>
      <c r="E20" s="349">
        <v>0</v>
      </c>
      <c r="F20" s="90">
        <f t="shared" si="3"/>
        <v>0</v>
      </c>
    </row>
    <row r="21" spans="1:6" ht="27" customHeight="1" x14ac:dyDescent="0.25">
      <c r="A21" s="91" t="s">
        <v>198</v>
      </c>
      <c r="B21" s="99" t="s">
        <v>199</v>
      </c>
      <c r="C21" s="349">
        <v>0</v>
      </c>
      <c r="D21" s="98"/>
      <c r="E21" s="349">
        <v>0</v>
      </c>
      <c r="F21" s="90">
        <f t="shared" si="3"/>
        <v>0</v>
      </c>
    </row>
    <row r="22" spans="1:6" ht="19.5" customHeight="1" x14ac:dyDescent="0.25">
      <c r="A22" s="91" t="s">
        <v>200</v>
      </c>
      <c r="B22" s="92" t="s">
        <v>201</v>
      </c>
      <c r="C22" s="349">
        <v>0</v>
      </c>
      <c r="D22" s="98"/>
      <c r="E22" s="349">
        <v>0</v>
      </c>
      <c r="F22" s="90">
        <f t="shared" si="3"/>
        <v>0</v>
      </c>
    </row>
    <row r="23" spans="1:6" ht="19.5" customHeight="1" x14ac:dyDescent="0.25">
      <c r="A23" s="269" t="s">
        <v>202</v>
      </c>
      <c r="B23" s="219"/>
      <c r="C23" s="94">
        <f>SUM(C15:C22)</f>
        <v>0</v>
      </c>
      <c r="D23" s="94">
        <f>SUM(D15:D17)</f>
        <v>0</v>
      </c>
      <c r="E23" s="94">
        <f t="shared" ref="E23:F23" si="4">SUM(E15:E22)</f>
        <v>0</v>
      </c>
      <c r="F23" s="95">
        <f t="shared" si="4"/>
        <v>0</v>
      </c>
    </row>
    <row r="24" spans="1:6" ht="15" customHeight="1" x14ac:dyDescent="0.25">
      <c r="A24" s="270" t="s">
        <v>203</v>
      </c>
      <c r="B24" s="227"/>
      <c r="C24" s="98"/>
      <c r="D24" s="98"/>
      <c r="E24" s="98"/>
      <c r="F24" s="100"/>
    </row>
    <row r="25" spans="1:6" ht="19.5" customHeight="1" x14ac:dyDescent="0.25">
      <c r="A25" s="87" t="s">
        <v>204</v>
      </c>
      <c r="B25" s="88" t="s">
        <v>205</v>
      </c>
      <c r="C25" s="349">
        <v>0</v>
      </c>
      <c r="D25" s="349">
        <v>0</v>
      </c>
      <c r="E25" s="349">
        <v>0</v>
      </c>
      <c r="F25" s="95">
        <f t="shared" ref="F25:F26" si="5">C25+D25+E25</f>
        <v>0</v>
      </c>
    </row>
    <row r="26" spans="1:6" ht="19.5" customHeight="1" x14ac:dyDescent="0.25">
      <c r="A26" s="101" t="s">
        <v>206</v>
      </c>
      <c r="B26" s="92" t="s">
        <v>207</v>
      </c>
      <c r="C26" s="349">
        <v>0</v>
      </c>
      <c r="D26" s="349">
        <v>0</v>
      </c>
      <c r="E26" s="349">
        <v>0</v>
      </c>
      <c r="F26" s="95">
        <f t="shared" si="5"/>
        <v>0</v>
      </c>
    </row>
    <row r="27" spans="1:6" ht="19.5" customHeight="1" x14ac:dyDescent="0.25">
      <c r="A27" s="269" t="s">
        <v>210</v>
      </c>
      <c r="B27" s="219"/>
      <c r="C27" s="103">
        <f t="shared" ref="C27:F27" si="6">C13-C23+C25-C26</f>
        <v>0</v>
      </c>
      <c r="D27" s="103">
        <f t="shared" si="6"/>
        <v>0</v>
      </c>
      <c r="E27" s="103">
        <f t="shared" si="6"/>
        <v>0</v>
      </c>
      <c r="F27" s="104">
        <f t="shared" si="6"/>
        <v>0</v>
      </c>
    </row>
    <row r="28" spans="1:6" ht="15" customHeight="1" x14ac:dyDescent="0.25">
      <c r="A28" s="105"/>
      <c r="B28" s="123"/>
      <c r="C28" s="107"/>
      <c r="D28" s="107"/>
      <c r="E28" s="107"/>
      <c r="F28" s="108"/>
    </row>
    <row r="29" spans="1:6" ht="19.5" customHeight="1" x14ac:dyDescent="0.25">
      <c r="A29" s="101" t="s">
        <v>211</v>
      </c>
      <c r="B29" s="92">
        <v>9791</v>
      </c>
      <c r="C29" s="349">
        <v>0</v>
      </c>
      <c r="D29" s="98"/>
      <c r="E29" s="98"/>
      <c r="F29" s="95">
        <f t="shared" ref="F29:F30" si="7">C29</f>
        <v>0</v>
      </c>
    </row>
    <row r="30" spans="1:6" ht="19.5" customHeight="1" x14ac:dyDescent="0.25">
      <c r="A30" s="101" t="s">
        <v>212</v>
      </c>
      <c r="B30" s="92" t="s">
        <v>213</v>
      </c>
      <c r="C30" s="349">
        <v>0</v>
      </c>
      <c r="D30" s="98"/>
      <c r="E30" s="98"/>
      <c r="F30" s="95">
        <f t="shared" si="7"/>
        <v>0</v>
      </c>
    </row>
    <row r="31" spans="1:6" ht="19.5" customHeight="1" x14ac:dyDescent="0.25">
      <c r="A31" s="269" t="s">
        <v>214</v>
      </c>
      <c r="B31" s="219"/>
      <c r="C31" s="94">
        <f>C27+C29+C30</f>
        <v>0</v>
      </c>
      <c r="D31" s="94">
        <f t="shared" ref="D31:E31" si="8">D27</f>
        <v>0</v>
      </c>
      <c r="E31" s="94">
        <f t="shared" si="8"/>
        <v>0</v>
      </c>
      <c r="F31" s="95">
        <f>F27+F29+F30</f>
        <v>0</v>
      </c>
    </row>
    <row r="32" spans="1:6" ht="15" customHeight="1" x14ac:dyDescent="0.25">
      <c r="A32" s="270" t="s">
        <v>215</v>
      </c>
      <c r="B32" s="227"/>
      <c r="C32" s="107"/>
      <c r="D32" s="107"/>
      <c r="E32" s="107"/>
      <c r="F32" s="108"/>
    </row>
    <row r="33" spans="1:6" ht="19.5" customHeight="1" x14ac:dyDescent="0.25">
      <c r="A33" s="109" t="s">
        <v>216</v>
      </c>
      <c r="B33" s="88" t="s">
        <v>217</v>
      </c>
      <c r="C33" s="349">
        <v>0</v>
      </c>
      <c r="D33" s="349">
        <v>0</v>
      </c>
      <c r="E33" s="349">
        <v>0</v>
      </c>
      <c r="F33" s="95">
        <f t="shared" ref="F33:F37" si="9">C33+D33+E33</f>
        <v>0</v>
      </c>
    </row>
    <row r="34" spans="1:6" ht="19.5" customHeight="1" x14ac:dyDescent="0.25">
      <c r="A34" s="101" t="s">
        <v>218</v>
      </c>
      <c r="B34" s="92">
        <v>9740</v>
      </c>
      <c r="C34" s="349">
        <v>0</v>
      </c>
      <c r="D34" s="349">
        <v>0</v>
      </c>
      <c r="E34" s="349">
        <v>0</v>
      </c>
      <c r="F34" s="95">
        <f t="shared" si="9"/>
        <v>0</v>
      </c>
    </row>
    <row r="35" spans="1:6" ht="19.5" customHeight="1" x14ac:dyDescent="0.25">
      <c r="A35" s="101" t="s">
        <v>219</v>
      </c>
      <c r="B35" s="92" t="s">
        <v>220</v>
      </c>
      <c r="C35" s="349">
        <v>0</v>
      </c>
      <c r="D35" s="349">
        <v>0</v>
      </c>
      <c r="E35" s="349">
        <v>0</v>
      </c>
      <c r="F35" s="95">
        <f t="shared" si="9"/>
        <v>0</v>
      </c>
    </row>
    <row r="36" spans="1:6" ht="19.5" customHeight="1" x14ac:dyDescent="0.25">
      <c r="A36" s="101" t="s">
        <v>221</v>
      </c>
      <c r="B36" s="92">
        <v>9780</v>
      </c>
      <c r="C36" s="349">
        <v>0</v>
      </c>
      <c r="D36" s="349">
        <v>0</v>
      </c>
      <c r="E36" s="349">
        <v>0</v>
      </c>
      <c r="F36" s="95">
        <f t="shared" si="9"/>
        <v>0</v>
      </c>
    </row>
    <row r="37" spans="1:6" ht="19.5" customHeight="1" x14ac:dyDescent="0.25">
      <c r="A37" s="101" t="s">
        <v>222</v>
      </c>
      <c r="B37" s="92">
        <v>9789</v>
      </c>
      <c r="C37" s="349">
        <v>0</v>
      </c>
      <c r="D37" s="349">
        <v>0</v>
      </c>
      <c r="E37" s="349">
        <v>0</v>
      </c>
      <c r="F37" s="95">
        <f t="shared" si="9"/>
        <v>0</v>
      </c>
    </row>
    <row r="38" spans="1:6" ht="19.5" customHeight="1" x14ac:dyDescent="0.25">
      <c r="A38" s="110" t="s">
        <v>223</v>
      </c>
      <c r="B38" s="111">
        <v>9790</v>
      </c>
      <c r="C38" s="112">
        <f t="shared" ref="C38:F38" si="10">C31-SUM(C33:C37)</f>
        <v>0</v>
      </c>
      <c r="D38" s="112">
        <f t="shared" si="10"/>
        <v>0</v>
      </c>
      <c r="E38" s="112">
        <f t="shared" si="10"/>
        <v>0</v>
      </c>
      <c r="F38" s="113">
        <f t="shared" si="10"/>
        <v>0</v>
      </c>
    </row>
    <row r="39" spans="1:6" ht="12.75" customHeight="1" x14ac:dyDescent="0.25">
      <c r="A39" s="73" t="s">
        <v>224</v>
      </c>
      <c r="B39" s="74"/>
      <c r="C39" s="275" t="s">
        <v>230</v>
      </c>
      <c r="D39" s="202"/>
      <c r="E39" s="202"/>
      <c r="F39" s="202"/>
    </row>
  </sheetData>
  <sheetProtection algorithmName="SHA-512" hashValue="b8fubbECQgu5LqC2a4bb6XId+yeUxwg6yYdtHwwvQZjZL0vjHkONqrHPSibVC7j5Znn9lL6pKmy3JBZTFMnzIQ==" saltValue="krmzXcEnh4y6DlBbqemeNQ==" spinCount="100000" sheet="1" objects="1" scenarios="1"/>
  <mergeCells count="17">
    <mergeCell ref="C6:F6"/>
    <mergeCell ref="A31:B31"/>
    <mergeCell ref="A32:B32"/>
    <mergeCell ref="C39:F39"/>
    <mergeCell ref="A6:B6"/>
    <mergeCell ref="A7:B7"/>
    <mergeCell ref="A9:B9"/>
    <mergeCell ref="A13:B13"/>
    <mergeCell ref="A23:B23"/>
    <mergeCell ref="A24:B24"/>
    <mergeCell ref="A27:B27"/>
    <mergeCell ref="A1:F1"/>
    <mergeCell ref="A2:F2"/>
    <mergeCell ref="A3:F3"/>
    <mergeCell ref="A4:F4"/>
    <mergeCell ref="A5:B5"/>
    <mergeCell ref="C5:F5"/>
  </mergeCells>
  <printOptions horizontalCentered="1"/>
  <pageMargins left="0.2" right="0.2" top="0.5" bottom="0.75" header="0" footer="0"/>
  <pageSetup orientation="portrait" r:id="rId1"/>
  <headerFooter>
    <oddHeader>&amp;CPublic Disclosure of Proposed Collective Bargaining Agreement&amp;RPage 4g</oddHeader>
    <oddFooter>&amp;LPrinted &amp;D &amp;T</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F39"/>
  <sheetViews>
    <sheetView zoomScaleNormal="100" workbookViewId="0">
      <selection activeCell="H14" sqref="H14"/>
    </sheetView>
  </sheetViews>
  <sheetFormatPr defaultColWidth="12.6640625" defaultRowHeight="15" customHeight="1" x14ac:dyDescent="0.25"/>
  <cols>
    <col min="1" max="1" width="34.33203125" customWidth="1"/>
    <col min="2" max="2" width="10.77734375" customWidth="1"/>
    <col min="3" max="6" width="14.77734375" customWidth="1"/>
    <col min="7" max="26" width="8.88671875" customWidth="1"/>
  </cols>
  <sheetData>
    <row r="1" spans="1:6" ht="15" customHeight="1" x14ac:dyDescent="0.3">
      <c r="A1" s="205" t="str">
        <f>IF('Page 1, Agreement'!C4=0," ",'Page 1, Agreement'!C4)</f>
        <v xml:space="preserve"> </v>
      </c>
      <c r="B1" s="202"/>
      <c r="C1" s="202"/>
      <c r="D1" s="202"/>
      <c r="E1" s="202"/>
      <c r="F1" s="202"/>
    </row>
    <row r="2" spans="1:6" ht="15" customHeight="1" x14ac:dyDescent="0.25">
      <c r="A2" s="201"/>
      <c r="B2" s="202"/>
      <c r="C2" s="202"/>
      <c r="D2" s="202"/>
      <c r="E2" s="202"/>
      <c r="F2" s="202"/>
    </row>
    <row r="3" spans="1:6" ht="15" customHeight="1" x14ac:dyDescent="0.3">
      <c r="A3" s="207" t="s">
        <v>161</v>
      </c>
      <c r="B3" s="202"/>
      <c r="C3" s="202"/>
      <c r="D3" s="202"/>
      <c r="E3" s="202"/>
      <c r="F3" s="202"/>
    </row>
    <row r="4" spans="1:6" ht="15" customHeight="1" x14ac:dyDescent="0.3">
      <c r="A4" s="204"/>
      <c r="B4" s="202"/>
      <c r="C4" s="202"/>
      <c r="D4" s="202"/>
      <c r="E4" s="202"/>
      <c r="F4" s="202"/>
    </row>
    <row r="5" spans="1:6" ht="15" customHeight="1" x14ac:dyDescent="0.3">
      <c r="A5" s="278" t="s">
        <v>235</v>
      </c>
      <c r="B5" s="202"/>
      <c r="C5" s="350"/>
      <c r="D5" s="314"/>
      <c r="E5" s="314"/>
      <c r="F5" s="315"/>
    </row>
    <row r="6" spans="1:6" ht="15" customHeight="1" x14ac:dyDescent="0.3">
      <c r="A6" s="272" t="s">
        <v>165</v>
      </c>
      <c r="B6" s="267"/>
      <c r="C6" s="279" t="str">
        <f>IF('Page 1, Agreement'!C5=0," ",'Page 1, Agreement'!C5)</f>
        <v xml:space="preserve"> </v>
      </c>
      <c r="D6" s="229"/>
      <c r="E6" s="229"/>
      <c r="F6" s="229"/>
    </row>
    <row r="7" spans="1:6" ht="12.75" customHeight="1" x14ac:dyDescent="0.25">
      <c r="A7" s="273"/>
      <c r="B7" s="274"/>
      <c r="C7" s="77" t="s">
        <v>166</v>
      </c>
      <c r="D7" s="77" t="s">
        <v>167</v>
      </c>
      <c r="E7" s="77" t="s">
        <v>168</v>
      </c>
      <c r="F7" s="78" t="s">
        <v>169</v>
      </c>
    </row>
    <row r="8" spans="1:6" ht="61.5" customHeight="1" x14ac:dyDescent="0.25">
      <c r="A8" s="79"/>
      <c r="B8" s="80" t="s">
        <v>170</v>
      </c>
      <c r="C8" s="81" t="str">
        <f>'Page 4a, Impact, Unrestr G.F.'!C8</f>
        <v xml:space="preserve">Latest Board-Approved Budget Before Settlement  (As of ---------) </v>
      </c>
      <c r="D8" s="81" t="s">
        <v>172</v>
      </c>
      <c r="E8" s="81" t="s">
        <v>173</v>
      </c>
      <c r="F8" s="82" t="s">
        <v>174</v>
      </c>
    </row>
    <row r="9" spans="1:6" ht="15" customHeight="1" x14ac:dyDescent="0.25">
      <c r="A9" s="270" t="s">
        <v>175</v>
      </c>
      <c r="B9" s="227"/>
      <c r="C9" s="85"/>
      <c r="D9" s="85"/>
      <c r="E9" s="85"/>
      <c r="F9" s="86"/>
    </row>
    <row r="10" spans="1:6" ht="19.5" customHeight="1" x14ac:dyDescent="0.25">
      <c r="A10" s="87" t="s">
        <v>178</v>
      </c>
      <c r="B10" s="121" t="s">
        <v>179</v>
      </c>
      <c r="C10" s="348">
        <v>0</v>
      </c>
      <c r="D10" s="89"/>
      <c r="E10" s="348">
        <v>0</v>
      </c>
      <c r="F10" s="90">
        <f t="shared" ref="F10:F12" si="0">C10+E10</f>
        <v>0</v>
      </c>
    </row>
    <row r="11" spans="1:6" ht="19.5" customHeight="1" x14ac:dyDescent="0.25">
      <c r="A11" s="87" t="s">
        <v>180</v>
      </c>
      <c r="B11" s="92" t="s">
        <v>181</v>
      </c>
      <c r="C11" s="348">
        <v>0</v>
      </c>
      <c r="D11" s="89"/>
      <c r="E11" s="348">
        <v>0</v>
      </c>
      <c r="F11" s="90">
        <f t="shared" si="0"/>
        <v>0</v>
      </c>
    </row>
    <row r="12" spans="1:6" ht="19.5" customHeight="1" x14ac:dyDescent="0.25">
      <c r="A12" s="91" t="s">
        <v>182</v>
      </c>
      <c r="B12" s="88" t="s">
        <v>183</v>
      </c>
      <c r="C12" s="348">
        <v>0</v>
      </c>
      <c r="D12" s="93"/>
      <c r="E12" s="348">
        <v>0</v>
      </c>
      <c r="F12" s="90">
        <f t="shared" si="0"/>
        <v>0</v>
      </c>
    </row>
    <row r="13" spans="1:6" ht="19.5" customHeight="1" x14ac:dyDescent="0.25">
      <c r="A13" s="269" t="s">
        <v>184</v>
      </c>
      <c r="B13" s="219"/>
      <c r="C13" s="94">
        <f>SUM(C10:C12)</f>
        <v>0</v>
      </c>
      <c r="D13" s="93"/>
      <c r="E13" s="94">
        <f t="shared" ref="E13:F13" si="1">SUM(E10:E12)</f>
        <v>0</v>
      </c>
      <c r="F13" s="95">
        <f t="shared" si="1"/>
        <v>0</v>
      </c>
    </row>
    <row r="14" spans="1:6" ht="15" customHeight="1" x14ac:dyDescent="0.25">
      <c r="A14" s="84" t="s">
        <v>185</v>
      </c>
      <c r="B14" s="120"/>
      <c r="C14" s="96"/>
      <c r="D14" s="96"/>
      <c r="E14" s="96"/>
      <c r="F14" s="97"/>
    </row>
    <row r="15" spans="1:6" ht="19.5" customHeight="1" x14ac:dyDescent="0.25">
      <c r="A15" s="87" t="s">
        <v>186</v>
      </c>
      <c r="B15" s="88" t="s">
        <v>187</v>
      </c>
      <c r="C15" s="348">
        <v>0</v>
      </c>
      <c r="D15" s="348">
        <v>0</v>
      </c>
      <c r="E15" s="348">
        <v>0</v>
      </c>
      <c r="F15" s="90">
        <f t="shared" ref="F15:F17" si="2">C15+D15+E15</f>
        <v>0</v>
      </c>
    </row>
    <row r="16" spans="1:6" ht="19.5" customHeight="1" x14ac:dyDescent="0.25">
      <c r="A16" s="91" t="s">
        <v>188</v>
      </c>
      <c r="B16" s="92" t="s">
        <v>189</v>
      </c>
      <c r="C16" s="349">
        <v>0</v>
      </c>
      <c r="D16" s="349">
        <v>0</v>
      </c>
      <c r="E16" s="349">
        <v>0</v>
      </c>
      <c r="F16" s="90">
        <f t="shared" si="2"/>
        <v>0</v>
      </c>
    </row>
    <row r="17" spans="1:6" ht="19.5" customHeight="1" x14ac:dyDescent="0.25">
      <c r="A17" s="91" t="s">
        <v>190</v>
      </c>
      <c r="B17" s="92" t="s">
        <v>191</v>
      </c>
      <c r="C17" s="349">
        <v>0</v>
      </c>
      <c r="D17" s="349">
        <v>0</v>
      </c>
      <c r="E17" s="349">
        <v>0</v>
      </c>
      <c r="F17" s="90">
        <f t="shared" si="2"/>
        <v>0</v>
      </c>
    </row>
    <row r="18" spans="1:6" ht="19.5" customHeight="1" x14ac:dyDescent="0.25">
      <c r="A18" s="91" t="s">
        <v>192</v>
      </c>
      <c r="B18" s="92" t="s">
        <v>193</v>
      </c>
      <c r="C18" s="349">
        <v>0</v>
      </c>
      <c r="D18" s="98"/>
      <c r="E18" s="349">
        <v>0</v>
      </c>
      <c r="F18" s="90">
        <f t="shared" ref="F18:F22" si="3">C18+E18</f>
        <v>0</v>
      </c>
    </row>
    <row r="19" spans="1:6" ht="19.5" customHeight="1" x14ac:dyDescent="0.25">
      <c r="A19" s="91" t="s">
        <v>194</v>
      </c>
      <c r="B19" s="92" t="s">
        <v>195</v>
      </c>
      <c r="C19" s="349">
        <v>0</v>
      </c>
      <c r="D19" s="98"/>
      <c r="E19" s="349">
        <v>0</v>
      </c>
      <c r="F19" s="90">
        <f t="shared" si="3"/>
        <v>0</v>
      </c>
    </row>
    <row r="20" spans="1:6" ht="19.5" customHeight="1" x14ac:dyDescent="0.25">
      <c r="A20" s="91" t="s">
        <v>196</v>
      </c>
      <c r="B20" s="92" t="s">
        <v>197</v>
      </c>
      <c r="C20" s="349">
        <v>0</v>
      </c>
      <c r="D20" s="98"/>
      <c r="E20" s="349">
        <v>0</v>
      </c>
      <c r="F20" s="90">
        <f t="shared" si="3"/>
        <v>0</v>
      </c>
    </row>
    <row r="21" spans="1:6" ht="27" customHeight="1" x14ac:dyDescent="0.25">
      <c r="A21" s="91" t="s">
        <v>198</v>
      </c>
      <c r="B21" s="99" t="s">
        <v>199</v>
      </c>
      <c r="C21" s="349">
        <v>0</v>
      </c>
      <c r="D21" s="98"/>
      <c r="E21" s="349">
        <v>0</v>
      </c>
      <c r="F21" s="90">
        <f t="shared" si="3"/>
        <v>0</v>
      </c>
    </row>
    <row r="22" spans="1:6" ht="19.5" customHeight="1" x14ac:dyDescent="0.25">
      <c r="A22" s="91" t="s">
        <v>200</v>
      </c>
      <c r="B22" s="92" t="s">
        <v>201</v>
      </c>
      <c r="C22" s="349">
        <v>0</v>
      </c>
      <c r="D22" s="98"/>
      <c r="E22" s="349">
        <v>0</v>
      </c>
      <c r="F22" s="90">
        <f t="shared" si="3"/>
        <v>0</v>
      </c>
    </row>
    <row r="23" spans="1:6" ht="19.5" customHeight="1" x14ac:dyDescent="0.25">
      <c r="A23" s="269" t="s">
        <v>202</v>
      </c>
      <c r="B23" s="219"/>
      <c r="C23" s="94">
        <f>SUM(C15:C22)</f>
        <v>0</v>
      </c>
      <c r="D23" s="94">
        <f>SUM(D15:D17)</f>
        <v>0</v>
      </c>
      <c r="E23" s="94">
        <f t="shared" ref="E23:F23" si="4">SUM(E15:E22)</f>
        <v>0</v>
      </c>
      <c r="F23" s="95">
        <f t="shared" si="4"/>
        <v>0</v>
      </c>
    </row>
    <row r="24" spans="1:6" ht="15" customHeight="1" x14ac:dyDescent="0.25">
      <c r="A24" s="270" t="s">
        <v>203</v>
      </c>
      <c r="B24" s="227"/>
      <c r="C24" s="98"/>
      <c r="D24" s="98"/>
      <c r="E24" s="98"/>
      <c r="F24" s="100"/>
    </row>
    <row r="25" spans="1:6" ht="19.5" customHeight="1" x14ac:dyDescent="0.25">
      <c r="A25" s="87" t="s">
        <v>204</v>
      </c>
      <c r="B25" s="88" t="s">
        <v>205</v>
      </c>
      <c r="C25" s="349">
        <v>0</v>
      </c>
      <c r="D25" s="349">
        <v>0</v>
      </c>
      <c r="E25" s="349">
        <v>0</v>
      </c>
      <c r="F25" s="95">
        <f t="shared" ref="F25:F26" si="5">C25+D25+E25</f>
        <v>0</v>
      </c>
    </row>
    <row r="26" spans="1:6" ht="19.5" customHeight="1" x14ac:dyDescent="0.25">
      <c r="A26" s="101" t="s">
        <v>206</v>
      </c>
      <c r="B26" s="92" t="s">
        <v>207</v>
      </c>
      <c r="C26" s="349">
        <v>0</v>
      </c>
      <c r="D26" s="349">
        <v>0</v>
      </c>
      <c r="E26" s="349">
        <v>0</v>
      </c>
      <c r="F26" s="95">
        <f t="shared" si="5"/>
        <v>0</v>
      </c>
    </row>
    <row r="27" spans="1:6" ht="19.5" customHeight="1" x14ac:dyDescent="0.25">
      <c r="A27" s="269" t="s">
        <v>210</v>
      </c>
      <c r="B27" s="219"/>
      <c r="C27" s="103">
        <f t="shared" ref="C27:F27" si="6">C13-C23+C25-C26</f>
        <v>0</v>
      </c>
      <c r="D27" s="103">
        <f t="shared" si="6"/>
        <v>0</v>
      </c>
      <c r="E27" s="103">
        <f t="shared" si="6"/>
        <v>0</v>
      </c>
      <c r="F27" s="104">
        <f t="shared" si="6"/>
        <v>0</v>
      </c>
    </row>
    <row r="28" spans="1:6" ht="15" customHeight="1" x14ac:dyDescent="0.25">
      <c r="A28" s="105"/>
      <c r="B28" s="123"/>
      <c r="C28" s="107"/>
      <c r="D28" s="107"/>
      <c r="E28" s="107"/>
      <c r="F28" s="108"/>
    </row>
    <row r="29" spans="1:6" ht="19.5" customHeight="1" x14ac:dyDescent="0.25">
      <c r="A29" s="101" t="s">
        <v>211</v>
      </c>
      <c r="B29" s="92">
        <v>9791</v>
      </c>
      <c r="C29" s="349">
        <v>0</v>
      </c>
      <c r="D29" s="98"/>
      <c r="E29" s="98"/>
      <c r="F29" s="95">
        <f t="shared" ref="F29:F30" si="7">C29</f>
        <v>0</v>
      </c>
    </row>
    <row r="30" spans="1:6" ht="19.5" customHeight="1" x14ac:dyDescent="0.25">
      <c r="A30" s="101" t="s">
        <v>212</v>
      </c>
      <c r="B30" s="92" t="s">
        <v>213</v>
      </c>
      <c r="C30" s="349">
        <v>0</v>
      </c>
      <c r="D30" s="98"/>
      <c r="E30" s="98"/>
      <c r="F30" s="95">
        <f t="shared" si="7"/>
        <v>0</v>
      </c>
    </row>
    <row r="31" spans="1:6" ht="19.5" customHeight="1" x14ac:dyDescent="0.25">
      <c r="A31" s="269" t="s">
        <v>214</v>
      </c>
      <c r="B31" s="219"/>
      <c r="C31" s="94">
        <f>C27+C29+C30</f>
        <v>0</v>
      </c>
      <c r="D31" s="94">
        <f t="shared" ref="D31:E31" si="8">D27</f>
        <v>0</v>
      </c>
      <c r="E31" s="94">
        <f t="shared" si="8"/>
        <v>0</v>
      </c>
      <c r="F31" s="95">
        <f>F27+F29+F30</f>
        <v>0</v>
      </c>
    </row>
    <row r="32" spans="1:6" ht="15" customHeight="1" x14ac:dyDescent="0.25">
      <c r="A32" s="270" t="s">
        <v>215</v>
      </c>
      <c r="B32" s="227"/>
      <c r="C32" s="107"/>
      <c r="D32" s="107"/>
      <c r="E32" s="107"/>
      <c r="F32" s="108"/>
    </row>
    <row r="33" spans="1:6" ht="19.5" customHeight="1" x14ac:dyDescent="0.25">
      <c r="A33" s="109" t="s">
        <v>216</v>
      </c>
      <c r="B33" s="88" t="s">
        <v>217</v>
      </c>
      <c r="C33" s="349">
        <v>0</v>
      </c>
      <c r="D33" s="349">
        <v>0</v>
      </c>
      <c r="E33" s="349">
        <v>0</v>
      </c>
      <c r="F33" s="95">
        <f t="shared" ref="F33:F37" si="9">C33+D33+E33</f>
        <v>0</v>
      </c>
    </row>
    <row r="34" spans="1:6" ht="19.5" customHeight="1" x14ac:dyDescent="0.25">
      <c r="A34" s="101" t="s">
        <v>218</v>
      </c>
      <c r="B34" s="92">
        <v>9740</v>
      </c>
      <c r="C34" s="349">
        <v>0</v>
      </c>
      <c r="D34" s="349">
        <v>0</v>
      </c>
      <c r="E34" s="349">
        <v>0</v>
      </c>
      <c r="F34" s="95">
        <f t="shared" si="9"/>
        <v>0</v>
      </c>
    </row>
    <row r="35" spans="1:6" ht="19.5" customHeight="1" x14ac:dyDescent="0.25">
      <c r="A35" s="101" t="s">
        <v>219</v>
      </c>
      <c r="B35" s="92" t="s">
        <v>220</v>
      </c>
      <c r="C35" s="349">
        <v>0</v>
      </c>
      <c r="D35" s="349">
        <v>0</v>
      </c>
      <c r="E35" s="349">
        <v>0</v>
      </c>
      <c r="F35" s="95">
        <f t="shared" si="9"/>
        <v>0</v>
      </c>
    </row>
    <row r="36" spans="1:6" ht="19.5" customHeight="1" x14ac:dyDescent="0.25">
      <c r="A36" s="101" t="s">
        <v>221</v>
      </c>
      <c r="B36" s="92">
        <v>9780</v>
      </c>
      <c r="C36" s="349">
        <v>0</v>
      </c>
      <c r="D36" s="349">
        <v>0</v>
      </c>
      <c r="E36" s="349">
        <v>0</v>
      </c>
      <c r="F36" s="95">
        <f t="shared" si="9"/>
        <v>0</v>
      </c>
    </row>
    <row r="37" spans="1:6" ht="19.5" customHeight="1" x14ac:dyDescent="0.25">
      <c r="A37" s="101" t="s">
        <v>222</v>
      </c>
      <c r="B37" s="92">
        <v>9789</v>
      </c>
      <c r="C37" s="349">
        <v>0</v>
      </c>
      <c r="D37" s="349">
        <v>0</v>
      </c>
      <c r="E37" s="349">
        <v>0</v>
      </c>
      <c r="F37" s="95">
        <f t="shared" si="9"/>
        <v>0</v>
      </c>
    </row>
    <row r="38" spans="1:6" ht="19.5" customHeight="1" x14ac:dyDescent="0.25">
      <c r="A38" s="110" t="s">
        <v>223</v>
      </c>
      <c r="B38" s="111">
        <v>9790</v>
      </c>
      <c r="C38" s="112">
        <f t="shared" ref="C38:F38" si="10">C31-SUM(C33:C37)</f>
        <v>0</v>
      </c>
      <c r="D38" s="112">
        <f t="shared" si="10"/>
        <v>0</v>
      </c>
      <c r="E38" s="112">
        <f t="shared" si="10"/>
        <v>0</v>
      </c>
      <c r="F38" s="113">
        <f t="shared" si="10"/>
        <v>0</v>
      </c>
    </row>
    <row r="39" spans="1:6" ht="12.75" customHeight="1" x14ac:dyDescent="0.25">
      <c r="A39" s="73" t="s">
        <v>224</v>
      </c>
      <c r="B39" s="74"/>
      <c r="C39" s="275" t="s">
        <v>230</v>
      </c>
      <c r="D39" s="202"/>
      <c r="E39" s="202"/>
      <c r="F39" s="202"/>
    </row>
  </sheetData>
  <sheetProtection algorithmName="SHA-512" hashValue="GS442vYE9m4u5PGMmG6A9ckkokfBoMssTI6qr+2SZV3vQtXRYGD+BoXOljGNfAlIS8DaUgpTQoek1JXUPuqejQ==" saltValue="pXzHrkgFl5jcHQHtZoJ3Aw==" spinCount="100000" sheet="1" objects="1" scenarios="1"/>
  <mergeCells count="17">
    <mergeCell ref="C6:F6"/>
    <mergeCell ref="A31:B31"/>
    <mergeCell ref="A32:B32"/>
    <mergeCell ref="C39:F39"/>
    <mergeCell ref="A6:B6"/>
    <mergeCell ref="A7:B7"/>
    <mergeCell ref="A9:B9"/>
    <mergeCell ref="A13:B13"/>
    <mergeCell ref="A23:B23"/>
    <mergeCell ref="A24:B24"/>
    <mergeCell ref="A27:B27"/>
    <mergeCell ref="A1:F1"/>
    <mergeCell ref="A2:F2"/>
    <mergeCell ref="A3:F3"/>
    <mergeCell ref="A4:F4"/>
    <mergeCell ref="A5:B5"/>
    <mergeCell ref="C5:F5"/>
  </mergeCells>
  <printOptions horizontalCentered="1"/>
  <pageMargins left="0.2" right="0.2" top="0.5" bottom="0.75" header="0" footer="0"/>
  <pageSetup orientation="portrait" r:id="rId1"/>
  <headerFooter>
    <oddHeader>&amp;CPublic Disclosure of Proposed Collective Bargaining Agreement&amp;RPage 4h</oddHeader>
    <oddFooter>&amp;LPrinted &amp;D &amp;T</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I41"/>
  <sheetViews>
    <sheetView zoomScaleNormal="100" workbookViewId="0">
      <selection activeCell="I14" sqref="I14"/>
    </sheetView>
  </sheetViews>
  <sheetFormatPr defaultColWidth="12.6640625" defaultRowHeight="15" customHeight="1" x14ac:dyDescent="0.25"/>
  <cols>
    <col min="1" max="1" width="1.77734375" customWidth="1"/>
    <col min="2" max="2" width="8" customWidth="1"/>
    <col min="3" max="3" width="31.109375" customWidth="1"/>
    <col min="4" max="4" width="15" customWidth="1"/>
    <col min="5" max="5" width="25.77734375" customWidth="1"/>
    <col min="6" max="6" width="33.33203125" customWidth="1"/>
    <col min="7" max="7" width="0.109375" customWidth="1"/>
    <col min="8" max="8" width="6.109375" customWidth="1"/>
    <col min="9" max="9" width="94.77734375" customWidth="1"/>
    <col min="10" max="26" width="8.88671875" customWidth="1"/>
  </cols>
  <sheetData>
    <row r="1" spans="1:9" ht="15" customHeight="1" x14ac:dyDescent="0.3">
      <c r="A1" s="205" t="str">
        <f>IF('Page 1, Agreement'!C4=0," ",'Page 1, Agreement'!C4)</f>
        <v xml:space="preserve"> </v>
      </c>
      <c r="B1" s="202"/>
      <c r="C1" s="202"/>
      <c r="D1" s="202"/>
      <c r="E1" s="202"/>
      <c r="F1" s="202"/>
      <c r="G1" s="7"/>
      <c r="H1" s="7"/>
      <c r="I1" s="7"/>
    </row>
    <row r="2" spans="1:9" ht="15" customHeight="1" x14ac:dyDescent="0.3">
      <c r="A2" s="205" t="str">
        <f>IF('Page 1, Agreement'!C5=0," ",'Page 1, Agreement'!C5)</f>
        <v xml:space="preserve"> </v>
      </c>
      <c r="B2" s="202"/>
      <c r="C2" s="202"/>
      <c r="D2" s="202"/>
      <c r="E2" s="202"/>
      <c r="F2" s="202"/>
      <c r="G2" s="7"/>
      <c r="H2" s="7"/>
      <c r="I2" s="7"/>
    </row>
    <row r="3" spans="1:9" ht="15" customHeight="1" x14ac:dyDescent="0.3">
      <c r="B3" s="207" t="s">
        <v>237</v>
      </c>
      <c r="C3" s="202"/>
      <c r="D3" s="202"/>
      <c r="E3" s="202"/>
      <c r="F3" s="202"/>
      <c r="I3" s="126" t="s">
        <v>238</v>
      </c>
    </row>
    <row r="4" spans="1:9" ht="15" customHeight="1" x14ac:dyDescent="0.3">
      <c r="B4" s="204"/>
      <c r="C4" s="202"/>
      <c r="D4" s="202"/>
      <c r="E4" s="202"/>
      <c r="F4" s="202"/>
      <c r="I4" s="126" t="s">
        <v>163</v>
      </c>
    </row>
    <row r="5" spans="1:9" ht="15" customHeight="1" x14ac:dyDescent="0.25">
      <c r="A5" s="73"/>
      <c r="B5" s="280" t="s">
        <v>239</v>
      </c>
      <c r="C5" s="229"/>
      <c r="D5" s="125" t="s">
        <v>240</v>
      </c>
      <c r="E5" s="277" t="s">
        <v>241</v>
      </c>
      <c r="F5" s="229"/>
      <c r="G5" s="73"/>
      <c r="H5" s="73"/>
      <c r="I5" s="73"/>
    </row>
    <row r="6" spans="1:9" ht="15" customHeight="1" x14ac:dyDescent="0.25">
      <c r="A6" s="73"/>
      <c r="B6" s="127"/>
      <c r="C6" s="127" t="s">
        <v>242</v>
      </c>
      <c r="D6" s="128">
        <f>'Page 4a, Impact, Unrestr G.F.'!E14</f>
        <v>0</v>
      </c>
      <c r="E6" s="351"/>
      <c r="F6" s="318"/>
      <c r="G6" s="73"/>
      <c r="H6" s="73"/>
      <c r="I6" s="73"/>
    </row>
    <row r="7" spans="1:9" ht="15" customHeight="1" x14ac:dyDescent="0.25">
      <c r="A7" s="73"/>
      <c r="B7" s="129"/>
      <c r="C7" s="129" t="s">
        <v>243</v>
      </c>
      <c r="D7" s="130">
        <f>'Page 4a, Impact, Unrestr G.F.'!E24</f>
        <v>0</v>
      </c>
      <c r="E7" s="351"/>
      <c r="F7" s="318"/>
      <c r="G7" s="73"/>
      <c r="H7" s="73"/>
      <c r="I7" s="73"/>
    </row>
    <row r="8" spans="1:9" ht="15" customHeight="1" x14ac:dyDescent="0.25">
      <c r="A8" s="73"/>
      <c r="B8" s="129"/>
      <c r="C8" s="129" t="s">
        <v>244</v>
      </c>
      <c r="D8" s="130">
        <f>'Page 4a, Impact, Unrestr G.F.'!E26-'Page 4a, Impact, Unrestr G.F.'!E27+'Page 4a, Impact, Unrestr G.F.'!E28</f>
        <v>0</v>
      </c>
      <c r="E8" s="351"/>
      <c r="F8" s="318"/>
      <c r="G8" s="73"/>
      <c r="H8" s="73"/>
      <c r="I8" s="73"/>
    </row>
    <row r="9" spans="1:9" ht="15" customHeight="1" x14ac:dyDescent="0.25">
      <c r="A9" s="73"/>
      <c r="B9" s="208"/>
      <c r="C9" s="202"/>
      <c r="D9" s="202"/>
      <c r="E9" s="202"/>
      <c r="F9" s="202"/>
      <c r="G9" s="73"/>
      <c r="H9" s="73"/>
      <c r="I9" s="73"/>
    </row>
    <row r="10" spans="1:9" ht="15" customHeight="1" x14ac:dyDescent="0.25">
      <c r="A10" s="73"/>
      <c r="B10" s="280" t="s">
        <v>245</v>
      </c>
      <c r="C10" s="229"/>
      <c r="D10" s="125" t="s">
        <v>240</v>
      </c>
      <c r="E10" s="277" t="s">
        <v>241</v>
      </c>
      <c r="F10" s="229"/>
      <c r="G10" s="73"/>
      <c r="H10" s="73"/>
      <c r="I10" s="73"/>
    </row>
    <row r="11" spans="1:9" ht="15" customHeight="1" x14ac:dyDescent="0.25">
      <c r="A11" s="73"/>
      <c r="B11" s="129"/>
      <c r="C11" s="129" t="s">
        <v>242</v>
      </c>
      <c r="D11" s="130">
        <f>'Page 4b, Impact, Restr G.F.'!E14</f>
        <v>0</v>
      </c>
      <c r="E11" s="351"/>
      <c r="F11" s="318"/>
      <c r="G11" s="73"/>
      <c r="H11" s="73"/>
      <c r="I11" s="73"/>
    </row>
    <row r="12" spans="1:9" ht="15" customHeight="1" x14ac:dyDescent="0.25">
      <c r="A12" s="73"/>
      <c r="B12" s="129"/>
      <c r="C12" s="129" t="s">
        <v>243</v>
      </c>
      <c r="D12" s="130">
        <f>'Page 4b, Impact, Restr G.F.'!E24</f>
        <v>0</v>
      </c>
      <c r="E12" s="351"/>
      <c r="F12" s="318"/>
      <c r="G12" s="73"/>
      <c r="H12" s="73"/>
      <c r="I12" s="73"/>
    </row>
    <row r="13" spans="1:9" ht="15" customHeight="1" x14ac:dyDescent="0.25">
      <c r="A13" s="73"/>
      <c r="B13" s="129"/>
      <c r="C13" s="129" t="s">
        <v>244</v>
      </c>
      <c r="D13" s="130">
        <f>'Page 4b, Impact, Restr G.F.'!E26-'Page 4b, Impact, Restr G.F.'!E27+'Page 4b, Impact, Restr G.F.'!E28</f>
        <v>0</v>
      </c>
      <c r="E13" s="351"/>
      <c r="F13" s="318"/>
      <c r="G13" s="73"/>
      <c r="H13" s="73"/>
      <c r="I13" s="73"/>
    </row>
    <row r="14" spans="1:9" ht="15" customHeight="1" x14ac:dyDescent="0.25">
      <c r="A14" s="73"/>
      <c r="B14" s="208"/>
      <c r="C14" s="202"/>
      <c r="D14" s="202"/>
      <c r="E14" s="202"/>
      <c r="F14" s="202"/>
      <c r="G14" s="73"/>
      <c r="H14" s="73"/>
      <c r="I14" s="73"/>
    </row>
    <row r="15" spans="1:9" ht="15" customHeight="1" x14ac:dyDescent="0.25">
      <c r="A15" s="73"/>
      <c r="B15" s="280" t="s">
        <v>246</v>
      </c>
      <c r="C15" s="229"/>
      <c r="D15" s="125" t="s">
        <v>240</v>
      </c>
      <c r="E15" s="277" t="s">
        <v>241</v>
      </c>
      <c r="F15" s="229"/>
      <c r="G15" s="73"/>
      <c r="H15" s="73"/>
      <c r="I15" s="73"/>
    </row>
    <row r="16" spans="1:9" ht="15" customHeight="1" x14ac:dyDescent="0.25">
      <c r="A16" s="73"/>
      <c r="B16" s="129"/>
      <c r="C16" s="129" t="s">
        <v>242</v>
      </c>
      <c r="D16" s="130">
        <f>'Page 4d, Impact, Adult Fund'!E13</f>
        <v>0</v>
      </c>
      <c r="E16" s="351"/>
      <c r="F16" s="318"/>
      <c r="G16" s="73"/>
      <c r="H16" s="73"/>
      <c r="I16" s="73"/>
    </row>
    <row r="17" spans="2:6" ht="15" customHeight="1" x14ac:dyDescent="0.25">
      <c r="B17" s="129"/>
      <c r="C17" s="129" t="s">
        <v>243</v>
      </c>
      <c r="D17" s="130">
        <f>'Page 4d, Impact, Adult Fund'!E23</f>
        <v>0</v>
      </c>
      <c r="E17" s="351"/>
      <c r="F17" s="318"/>
    </row>
    <row r="18" spans="2:6" ht="15" customHeight="1" x14ac:dyDescent="0.25">
      <c r="B18" s="129"/>
      <c r="C18" s="129" t="s">
        <v>244</v>
      </c>
      <c r="D18" s="130">
        <f>'Page 4d, Impact, Adult Fund'!E25-'Page 4d, Impact, Adult Fund'!E26</f>
        <v>0</v>
      </c>
      <c r="E18" s="351"/>
      <c r="F18" s="318"/>
    </row>
    <row r="19" spans="2:6" ht="15" customHeight="1" x14ac:dyDescent="0.25">
      <c r="B19" s="208"/>
      <c r="C19" s="202"/>
      <c r="D19" s="202"/>
      <c r="E19" s="202"/>
      <c r="F19" s="202"/>
    </row>
    <row r="20" spans="2:6" ht="15" customHeight="1" x14ac:dyDescent="0.25">
      <c r="B20" s="280" t="s">
        <v>247</v>
      </c>
      <c r="C20" s="229"/>
      <c r="D20" s="125" t="s">
        <v>240</v>
      </c>
      <c r="E20" s="277" t="s">
        <v>241</v>
      </c>
      <c r="F20" s="229"/>
    </row>
    <row r="21" spans="2:6" ht="15" customHeight="1" x14ac:dyDescent="0.25">
      <c r="B21" s="129"/>
      <c r="C21" s="129" t="s">
        <v>242</v>
      </c>
      <c r="D21" s="130">
        <f>'Page 4e, Impact, Child Dev Fund'!E13</f>
        <v>0</v>
      </c>
      <c r="E21" s="351"/>
      <c r="F21" s="318"/>
    </row>
    <row r="22" spans="2:6" ht="15" customHeight="1" x14ac:dyDescent="0.25">
      <c r="B22" s="129"/>
      <c r="C22" s="129" t="s">
        <v>243</v>
      </c>
      <c r="D22" s="130">
        <f>'Page 4e, Impact, Child Dev Fund'!E23</f>
        <v>0</v>
      </c>
      <c r="E22" s="351"/>
      <c r="F22" s="318"/>
    </row>
    <row r="23" spans="2:6" ht="15" customHeight="1" x14ac:dyDescent="0.25">
      <c r="B23" s="129"/>
      <c r="C23" s="129" t="s">
        <v>244</v>
      </c>
      <c r="D23" s="130">
        <f>'Page 4e, Impact, Child Dev Fund'!E25-'Page 4e, Impact, Child Dev Fund'!E26</f>
        <v>0</v>
      </c>
      <c r="E23" s="351"/>
      <c r="F23" s="318"/>
    </row>
    <row r="24" spans="2:6" ht="15" customHeight="1" x14ac:dyDescent="0.25">
      <c r="B24" s="208"/>
      <c r="C24" s="202"/>
      <c r="D24" s="202"/>
      <c r="E24" s="202"/>
      <c r="F24" s="202"/>
    </row>
    <row r="25" spans="2:6" ht="15" customHeight="1" x14ac:dyDescent="0.25">
      <c r="B25" s="280" t="s">
        <v>248</v>
      </c>
      <c r="C25" s="229"/>
      <c r="D25" s="125" t="s">
        <v>240</v>
      </c>
      <c r="E25" s="277" t="s">
        <v>241</v>
      </c>
      <c r="F25" s="229"/>
    </row>
    <row r="26" spans="2:6" ht="15" customHeight="1" x14ac:dyDescent="0.25">
      <c r="B26" s="129"/>
      <c r="C26" s="129" t="s">
        <v>242</v>
      </c>
      <c r="D26" s="130">
        <f>'Page 4f, Impact, Cafeteria Fund'!E14</f>
        <v>0</v>
      </c>
      <c r="E26" s="351"/>
      <c r="F26" s="318"/>
    </row>
    <row r="27" spans="2:6" ht="15" customHeight="1" x14ac:dyDescent="0.25">
      <c r="B27" s="129"/>
      <c r="C27" s="129" t="s">
        <v>243</v>
      </c>
      <c r="D27" s="130">
        <f>'Page 4f, Impact, Cafeteria Fund'!E24</f>
        <v>0</v>
      </c>
      <c r="E27" s="351"/>
      <c r="F27" s="318"/>
    </row>
    <row r="28" spans="2:6" ht="15" customHeight="1" x14ac:dyDescent="0.25">
      <c r="B28" s="129"/>
      <c r="C28" s="129" t="s">
        <v>244</v>
      </c>
      <c r="D28" s="130">
        <f>'Page 4f, Impact, Cafeteria Fund'!E26-'Page 4f, Impact, Cafeteria Fund'!E27</f>
        <v>0</v>
      </c>
      <c r="E28" s="351"/>
      <c r="F28" s="318"/>
    </row>
    <row r="29" spans="2:6" ht="15" customHeight="1" x14ac:dyDescent="0.25">
      <c r="B29" s="208"/>
      <c r="C29" s="202"/>
      <c r="D29" s="202"/>
      <c r="E29" s="202"/>
      <c r="F29" s="202"/>
    </row>
    <row r="30" spans="2:6" ht="15" customHeight="1" x14ac:dyDescent="0.25">
      <c r="B30" s="280" t="s">
        <v>249</v>
      </c>
      <c r="C30" s="229"/>
      <c r="D30" s="125" t="s">
        <v>240</v>
      </c>
      <c r="E30" s="277" t="s">
        <v>241</v>
      </c>
      <c r="F30" s="229"/>
    </row>
    <row r="31" spans="2:6" ht="15" customHeight="1" x14ac:dyDescent="0.25">
      <c r="B31" s="129"/>
      <c r="C31" s="129" t="s">
        <v>242</v>
      </c>
      <c r="D31" s="130">
        <f>'Page 4g, Impact, Other Fund'!E13</f>
        <v>0</v>
      </c>
      <c r="E31" s="351"/>
      <c r="F31" s="318"/>
    </row>
    <row r="32" spans="2:6" ht="15" customHeight="1" x14ac:dyDescent="0.25">
      <c r="B32" s="129"/>
      <c r="C32" s="129" t="s">
        <v>243</v>
      </c>
      <c r="D32" s="130">
        <f>'Page 4g, Impact, Other Fund'!E23</f>
        <v>0</v>
      </c>
      <c r="E32" s="351"/>
      <c r="F32" s="318"/>
    </row>
    <row r="33" spans="2:6" ht="15" customHeight="1" x14ac:dyDescent="0.25">
      <c r="B33" s="129"/>
      <c r="C33" s="129" t="s">
        <v>244</v>
      </c>
      <c r="D33" s="130">
        <f>'Page 4g, Impact, Other Fund'!E25-'Page 4g, Impact, Other Fund'!E26</f>
        <v>0</v>
      </c>
      <c r="E33" s="351"/>
      <c r="F33" s="318"/>
    </row>
    <row r="34" spans="2:6" ht="15" customHeight="1" x14ac:dyDescent="0.25">
      <c r="B34" s="208"/>
      <c r="C34" s="202"/>
      <c r="D34" s="202"/>
      <c r="E34" s="202"/>
      <c r="F34" s="202"/>
    </row>
    <row r="35" spans="2:6" ht="15" customHeight="1" x14ac:dyDescent="0.25">
      <c r="B35" s="280" t="s">
        <v>250</v>
      </c>
      <c r="C35" s="229"/>
      <c r="D35" s="125" t="s">
        <v>240</v>
      </c>
      <c r="E35" s="277" t="s">
        <v>241</v>
      </c>
      <c r="F35" s="229"/>
    </row>
    <row r="36" spans="2:6" ht="15" customHeight="1" x14ac:dyDescent="0.25">
      <c r="B36" s="129"/>
      <c r="C36" s="129" t="s">
        <v>242</v>
      </c>
      <c r="D36" s="130">
        <f>'Page 4h, Impact, Other Fund'!E13</f>
        <v>0</v>
      </c>
      <c r="E36" s="351"/>
      <c r="F36" s="318"/>
    </row>
    <row r="37" spans="2:6" ht="15" customHeight="1" x14ac:dyDescent="0.25">
      <c r="B37" s="129"/>
      <c r="C37" s="129" t="s">
        <v>243</v>
      </c>
      <c r="D37" s="130">
        <f>'Page 4h, Impact, Other Fund'!E23</f>
        <v>0</v>
      </c>
      <c r="E37" s="351"/>
      <c r="F37" s="318"/>
    </row>
    <row r="38" spans="2:6" ht="15" customHeight="1" x14ac:dyDescent="0.25">
      <c r="B38" s="129"/>
      <c r="C38" s="129" t="s">
        <v>244</v>
      </c>
      <c r="D38" s="130">
        <f>'Page 4h, Impact, Other Fund'!E25-'Page 4h, Impact, Other Fund'!E26</f>
        <v>0</v>
      </c>
      <c r="E38" s="351"/>
      <c r="F38" s="318"/>
    </row>
    <row r="39" spans="2:6" ht="15" customHeight="1" x14ac:dyDescent="0.25">
      <c r="B39" s="208"/>
      <c r="C39" s="202"/>
      <c r="D39" s="202"/>
      <c r="E39" s="202"/>
      <c r="F39" s="202"/>
    </row>
    <row r="40" spans="2:6" ht="15" customHeight="1" x14ac:dyDescent="0.25">
      <c r="B40" s="281" t="s">
        <v>251</v>
      </c>
      <c r="C40" s="202"/>
      <c r="D40" s="202"/>
      <c r="E40" s="202"/>
      <c r="F40" s="202"/>
    </row>
    <row r="41" spans="2:6" ht="182.25" customHeight="1" x14ac:dyDescent="0.25">
      <c r="B41" s="352"/>
      <c r="C41" s="344"/>
      <c r="D41" s="344"/>
      <c r="E41" s="344"/>
      <c r="F41" s="345"/>
    </row>
  </sheetData>
  <sheetProtection algorithmName="SHA-512" hashValue="wcAMu+ioHbQupI4RgYSYMBCLeXQxiYWqYgpt48MYxx0mfFZ6Gj1mOIFwbpS71FbC++FPFkNzSlIO8KfpBWQvjQ==" saltValue="6aZy3HYTc50uyNmf27Ut2Q==" spinCount="100000" sheet="1" objects="1" scenarios="1"/>
  <mergeCells count="48">
    <mergeCell ref="B41:F41"/>
    <mergeCell ref="E30:F30"/>
    <mergeCell ref="E31:F31"/>
    <mergeCell ref="E32:F32"/>
    <mergeCell ref="E33:F33"/>
    <mergeCell ref="B34:F34"/>
    <mergeCell ref="B35:C35"/>
    <mergeCell ref="E35:F35"/>
    <mergeCell ref="E36:F36"/>
    <mergeCell ref="E37:F37"/>
    <mergeCell ref="E38:F38"/>
    <mergeCell ref="B39:F39"/>
    <mergeCell ref="B40:F40"/>
    <mergeCell ref="E26:F26"/>
    <mergeCell ref="E27:F27"/>
    <mergeCell ref="E28:F28"/>
    <mergeCell ref="B29:F29"/>
    <mergeCell ref="B30:C30"/>
    <mergeCell ref="E21:F21"/>
    <mergeCell ref="E22:F22"/>
    <mergeCell ref="E23:F23"/>
    <mergeCell ref="B24:F24"/>
    <mergeCell ref="B25:C25"/>
    <mergeCell ref="E25:F25"/>
    <mergeCell ref="E16:F16"/>
    <mergeCell ref="E17:F17"/>
    <mergeCell ref="E18:F18"/>
    <mergeCell ref="B19:F19"/>
    <mergeCell ref="B20:C20"/>
    <mergeCell ref="E20:F20"/>
    <mergeCell ref="E11:F11"/>
    <mergeCell ref="E12:F12"/>
    <mergeCell ref="E13:F13"/>
    <mergeCell ref="B14:F14"/>
    <mergeCell ref="B15:C15"/>
    <mergeCell ref="E15:F15"/>
    <mergeCell ref="E6:F6"/>
    <mergeCell ref="E7:F7"/>
    <mergeCell ref="E8:F8"/>
    <mergeCell ref="B9:F9"/>
    <mergeCell ref="B10:C10"/>
    <mergeCell ref="E10:F10"/>
    <mergeCell ref="A1:F1"/>
    <mergeCell ref="A2:F2"/>
    <mergeCell ref="B3:F3"/>
    <mergeCell ref="B4:F4"/>
    <mergeCell ref="B5:C5"/>
    <mergeCell ref="E5:F5"/>
  </mergeCells>
  <printOptions horizontalCentered="1"/>
  <pageMargins left="0.25" right="0.25" top="0.5" bottom="0.5" header="0" footer="0"/>
  <pageSetup scale="90" orientation="portrait" r:id="rId1"/>
  <headerFooter>
    <oddHeader>&amp;CPublic Disclosure of Proposed Collective Bargaining Agreement&amp;RPage 4i</oddHeader>
    <oddFooter>&amp;LPrinted &amp;D &amp;T</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G42"/>
  <sheetViews>
    <sheetView zoomScaleNormal="100" workbookViewId="0">
      <selection activeCell="C12" sqref="C12"/>
    </sheetView>
  </sheetViews>
  <sheetFormatPr defaultColWidth="12.6640625" defaultRowHeight="15" customHeight="1" x14ac:dyDescent="0.25"/>
  <cols>
    <col min="1" max="1" width="33.21875" customWidth="1"/>
    <col min="2" max="2" width="11.21875" customWidth="1"/>
    <col min="3" max="5" width="18.77734375" customWidth="1"/>
    <col min="6" max="6" width="6.109375" customWidth="1"/>
    <col min="7" max="7" width="94.77734375" customWidth="1"/>
    <col min="8" max="26" width="8.88671875" customWidth="1"/>
  </cols>
  <sheetData>
    <row r="1" spans="1:7" ht="15" customHeight="1" x14ac:dyDescent="0.3">
      <c r="A1" s="205" t="str">
        <f>IF('Page 1, Agreement'!C4=0," ",'Page 1, Agreement'!C4)</f>
        <v xml:space="preserve"> </v>
      </c>
      <c r="B1" s="202"/>
      <c r="C1" s="202"/>
      <c r="D1" s="202"/>
      <c r="E1" s="202"/>
      <c r="G1" s="22"/>
    </row>
    <row r="2" spans="1:7" ht="15" customHeight="1" x14ac:dyDescent="0.25">
      <c r="A2" s="201"/>
      <c r="B2" s="202"/>
      <c r="C2" s="202"/>
      <c r="D2" s="202"/>
      <c r="E2" s="202"/>
      <c r="G2" s="22"/>
    </row>
    <row r="3" spans="1:7" ht="15" customHeight="1" x14ac:dyDescent="0.3">
      <c r="A3" s="207" t="s">
        <v>252</v>
      </c>
      <c r="B3" s="202"/>
      <c r="C3" s="202"/>
      <c r="D3" s="202"/>
      <c r="E3" s="202"/>
      <c r="G3" s="76" t="s">
        <v>71</v>
      </c>
    </row>
    <row r="4" spans="1:7" ht="15" customHeight="1" x14ac:dyDescent="0.3">
      <c r="A4" s="204"/>
      <c r="B4" s="202"/>
      <c r="C4" s="202"/>
      <c r="D4" s="202"/>
      <c r="E4" s="202"/>
      <c r="G4" s="76"/>
    </row>
    <row r="5" spans="1:7" ht="15" customHeight="1" x14ac:dyDescent="0.3">
      <c r="A5" s="204"/>
      <c r="B5" s="202"/>
      <c r="C5" s="204" t="s">
        <v>253</v>
      </c>
      <c r="D5" s="202"/>
      <c r="E5" s="202"/>
    </row>
    <row r="6" spans="1:7" ht="15" customHeight="1" x14ac:dyDescent="0.3">
      <c r="A6" s="272" t="s">
        <v>165</v>
      </c>
      <c r="B6" s="267"/>
      <c r="C6" s="205" t="str">
        <f>IF('Page 1, Agreement'!C5=0," ",'Page 1, Agreement'!C5)</f>
        <v xml:space="preserve"> </v>
      </c>
      <c r="D6" s="202"/>
      <c r="E6" s="202"/>
    </row>
    <row r="7" spans="1:7" ht="12.75" customHeight="1" x14ac:dyDescent="0.25">
      <c r="A7" s="283"/>
      <c r="B7" s="131"/>
      <c r="C7" s="77" t="str">
        <f>'Page 1, Agreement'!E19</f>
        <v>2025-26</v>
      </c>
      <c r="D7" s="132" t="str">
        <f>'Page 1, Agreement'!F19</f>
        <v>2026-27</v>
      </c>
      <c r="E7" s="78" t="str">
        <f>'Page 1, Agreement'!G19</f>
        <v>2027-28</v>
      </c>
    </row>
    <row r="8" spans="1:7" ht="30" customHeight="1" x14ac:dyDescent="0.25">
      <c r="A8" s="252"/>
      <c r="B8" s="80" t="s">
        <v>170</v>
      </c>
      <c r="C8" s="81" t="s">
        <v>254</v>
      </c>
      <c r="D8" s="81" t="s">
        <v>255</v>
      </c>
      <c r="E8" s="82" t="s">
        <v>256</v>
      </c>
      <c r="G8" s="83"/>
    </row>
    <row r="9" spans="1:7" ht="15" customHeight="1" x14ac:dyDescent="0.25">
      <c r="A9" s="270" t="s">
        <v>175</v>
      </c>
      <c r="B9" s="227"/>
      <c r="C9" s="85"/>
      <c r="D9" s="85"/>
      <c r="E9" s="86"/>
    </row>
    <row r="10" spans="1:7" ht="19.5" customHeight="1" x14ac:dyDescent="0.25">
      <c r="A10" s="87" t="s">
        <v>176</v>
      </c>
      <c r="B10" s="88" t="s">
        <v>177</v>
      </c>
      <c r="C10" s="118">
        <f>'Page 4a, Impact, Unrestr G.F.'!F10</f>
        <v>0</v>
      </c>
      <c r="D10" s="348">
        <v>0</v>
      </c>
      <c r="E10" s="353">
        <v>0</v>
      </c>
    </row>
    <row r="11" spans="1:7" ht="19.5" customHeight="1" x14ac:dyDescent="0.25">
      <c r="A11" s="87" t="s">
        <v>178</v>
      </c>
      <c r="B11" s="121" t="s">
        <v>179</v>
      </c>
      <c r="C11" s="118">
        <f>'Page 4a, Impact, Unrestr G.F.'!F11</f>
        <v>0</v>
      </c>
      <c r="D11" s="348">
        <v>0</v>
      </c>
      <c r="E11" s="353">
        <v>0</v>
      </c>
    </row>
    <row r="12" spans="1:7" ht="19.5" customHeight="1" x14ac:dyDescent="0.25">
      <c r="A12" s="87" t="s">
        <v>180</v>
      </c>
      <c r="B12" s="92" t="s">
        <v>181</v>
      </c>
      <c r="C12" s="118">
        <f>'Page 4a, Impact, Unrestr G.F.'!F12</f>
        <v>0</v>
      </c>
      <c r="D12" s="348">
        <v>0</v>
      </c>
      <c r="E12" s="353">
        <v>0</v>
      </c>
    </row>
    <row r="13" spans="1:7" ht="19.5" customHeight="1" x14ac:dyDescent="0.25">
      <c r="A13" s="91" t="s">
        <v>182</v>
      </c>
      <c r="B13" s="88" t="s">
        <v>183</v>
      </c>
      <c r="C13" s="118">
        <f>'Page 4a, Impact, Unrestr G.F.'!F13</f>
        <v>0</v>
      </c>
      <c r="D13" s="348">
        <v>0</v>
      </c>
      <c r="E13" s="353">
        <v>0</v>
      </c>
    </row>
    <row r="14" spans="1:7" ht="19.5" customHeight="1" x14ac:dyDescent="0.25">
      <c r="A14" s="269" t="s">
        <v>184</v>
      </c>
      <c r="B14" s="219"/>
      <c r="C14" s="94">
        <f t="shared" ref="C14:E14" si="0">SUM(C10:C13)</f>
        <v>0</v>
      </c>
      <c r="D14" s="94">
        <f t="shared" si="0"/>
        <v>0</v>
      </c>
      <c r="E14" s="95">
        <f t="shared" si="0"/>
        <v>0</v>
      </c>
    </row>
    <row r="15" spans="1:7" ht="15" customHeight="1" x14ac:dyDescent="0.25">
      <c r="A15" s="270" t="s">
        <v>185</v>
      </c>
      <c r="B15" s="227"/>
      <c r="C15" s="85"/>
      <c r="D15" s="85"/>
      <c r="E15" s="86"/>
    </row>
    <row r="16" spans="1:7" ht="19.5" customHeight="1" x14ac:dyDescent="0.25">
      <c r="A16" s="87" t="s">
        <v>186</v>
      </c>
      <c r="B16" s="88" t="s">
        <v>187</v>
      </c>
      <c r="C16" s="118">
        <f>'Page 4a, Impact, Unrestr G.F.'!F16</f>
        <v>0</v>
      </c>
      <c r="D16" s="348">
        <v>0</v>
      </c>
      <c r="E16" s="353">
        <v>0</v>
      </c>
    </row>
    <row r="17" spans="1:5" ht="19.5" customHeight="1" x14ac:dyDescent="0.25">
      <c r="A17" s="91" t="s">
        <v>188</v>
      </c>
      <c r="B17" s="88" t="s">
        <v>189</v>
      </c>
      <c r="C17" s="118">
        <f>'Page 4a, Impact, Unrestr G.F.'!F17</f>
        <v>0</v>
      </c>
      <c r="D17" s="349">
        <v>0</v>
      </c>
      <c r="E17" s="354">
        <v>0</v>
      </c>
    </row>
    <row r="18" spans="1:5" ht="19.5" customHeight="1" x14ac:dyDescent="0.25">
      <c r="A18" s="91" t="s">
        <v>190</v>
      </c>
      <c r="B18" s="88" t="s">
        <v>191</v>
      </c>
      <c r="C18" s="118">
        <f>'Page 4a, Impact, Unrestr G.F.'!F18</f>
        <v>0</v>
      </c>
      <c r="D18" s="349">
        <v>0</v>
      </c>
      <c r="E18" s="354">
        <v>0</v>
      </c>
    </row>
    <row r="19" spans="1:5" ht="19.5" customHeight="1" x14ac:dyDescent="0.25">
      <c r="A19" s="91" t="s">
        <v>192</v>
      </c>
      <c r="B19" s="88" t="s">
        <v>193</v>
      </c>
      <c r="C19" s="118">
        <f>'Page 4a, Impact, Unrestr G.F.'!F19</f>
        <v>0</v>
      </c>
      <c r="D19" s="349">
        <v>0</v>
      </c>
      <c r="E19" s="354">
        <v>0</v>
      </c>
    </row>
    <row r="20" spans="1:5" ht="19.5" customHeight="1" x14ac:dyDescent="0.25">
      <c r="A20" s="91" t="s">
        <v>194</v>
      </c>
      <c r="B20" s="88" t="s">
        <v>195</v>
      </c>
      <c r="C20" s="118">
        <f>'Page 4a, Impact, Unrestr G.F.'!F20</f>
        <v>0</v>
      </c>
      <c r="D20" s="349">
        <v>0</v>
      </c>
      <c r="E20" s="354">
        <v>0</v>
      </c>
    </row>
    <row r="21" spans="1:5" ht="19.5" customHeight="1" x14ac:dyDescent="0.25">
      <c r="A21" s="91" t="s">
        <v>196</v>
      </c>
      <c r="B21" s="88" t="s">
        <v>197</v>
      </c>
      <c r="C21" s="118">
        <f>'Page 4a, Impact, Unrestr G.F.'!F21</f>
        <v>0</v>
      </c>
      <c r="D21" s="349">
        <v>0</v>
      </c>
      <c r="E21" s="354">
        <v>0</v>
      </c>
    </row>
    <row r="22" spans="1:5" ht="27" customHeight="1" x14ac:dyDescent="0.25">
      <c r="A22" s="91" t="s">
        <v>198</v>
      </c>
      <c r="B22" s="99" t="s">
        <v>199</v>
      </c>
      <c r="C22" s="118">
        <f>'Page 4a, Impact, Unrestr G.F.'!F22</f>
        <v>0</v>
      </c>
      <c r="D22" s="349">
        <v>0</v>
      </c>
      <c r="E22" s="354">
        <v>0</v>
      </c>
    </row>
    <row r="23" spans="1:5" ht="19.5" customHeight="1" x14ac:dyDescent="0.25">
      <c r="A23" s="91" t="s">
        <v>200</v>
      </c>
      <c r="B23" s="88" t="s">
        <v>201</v>
      </c>
      <c r="C23" s="118">
        <f>'Page 4a, Impact, Unrestr G.F.'!F23</f>
        <v>0</v>
      </c>
      <c r="D23" s="349">
        <v>0</v>
      </c>
      <c r="E23" s="354">
        <v>0</v>
      </c>
    </row>
    <row r="24" spans="1:5" ht="19.5" customHeight="1" x14ac:dyDescent="0.25">
      <c r="A24" s="91" t="s">
        <v>257</v>
      </c>
      <c r="B24" s="133"/>
      <c r="C24" s="89"/>
      <c r="D24" s="349"/>
      <c r="E24" s="354">
        <v>0</v>
      </c>
    </row>
    <row r="25" spans="1:5" ht="19.5" customHeight="1" x14ac:dyDescent="0.25">
      <c r="A25" s="269" t="s">
        <v>202</v>
      </c>
      <c r="B25" s="219"/>
      <c r="C25" s="118">
        <f>SUM(C16:C23)</f>
        <v>0</v>
      </c>
      <c r="D25" s="118">
        <f t="shared" ref="D25:E25" si="1">SUM(D16:D24)</f>
        <v>0</v>
      </c>
      <c r="E25" s="90">
        <f t="shared" si="1"/>
        <v>0</v>
      </c>
    </row>
    <row r="26" spans="1:5" ht="15" customHeight="1" x14ac:dyDescent="0.25">
      <c r="A26" s="270" t="s">
        <v>203</v>
      </c>
      <c r="B26" s="227"/>
      <c r="C26" s="98"/>
      <c r="D26" s="98"/>
      <c r="E26" s="100"/>
    </row>
    <row r="27" spans="1:5" ht="19.5" customHeight="1" x14ac:dyDescent="0.25">
      <c r="A27" s="87" t="s">
        <v>204</v>
      </c>
      <c r="B27" s="88" t="s">
        <v>205</v>
      </c>
      <c r="C27" s="118">
        <f>'Page 4a, Impact, Unrestr G.F.'!F26</f>
        <v>0</v>
      </c>
      <c r="D27" s="349">
        <v>0</v>
      </c>
      <c r="E27" s="354">
        <v>0</v>
      </c>
    </row>
    <row r="28" spans="1:5" ht="19.5" customHeight="1" x14ac:dyDescent="0.25">
      <c r="A28" s="91" t="s">
        <v>206</v>
      </c>
      <c r="B28" s="88" t="s">
        <v>207</v>
      </c>
      <c r="C28" s="118">
        <f>'Page 4a, Impact, Unrestr G.F.'!F27</f>
        <v>0</v>
      </c>
      <c r="D28" s="349">
        <v>0</v>
      </c>
      <c r="E28" s="354">
        <v>0</v>
      </c>
    </row>
    <row r="29" spans="1:5" ht="19.5" customHeight="1" x14ac:dyDescent="0.25">
      <c r="A29" s="91" t="s">
        <v>208</v>
      </c>
      <c r="B29" s="88" t="s">
        <v>209</v>
      </c>
      <c r="C29" s="118">
        <f>'Page 4a, Impact, Unrestr G.F.'!F28</f>
        <v>0</v>
      </c>
      <c r="D29" s="349">
        <v>0</v>
      </c>
      <c r="E29" s="354">
        <v>0</v>
      </c>
    </row>
    <row r="30" spans="1:5" ht="19.5" customHeight="1" x14ac:dyDescent="0.25">
      <c r="A30" s="269" t="s">
        <v>210</v>
      </c>
      <c r="B30" s="219"/>
      <c r="C30" s="118">
        <f t="shared" ref="C30:E30" si="2">C14-C25+C27-C28+C29</f>
        <v>0</v>
      </c>
      <c r="D30" s="118">
        <f t="shared" si="2"/>
        <v>0</v>
      </c>
      <c r="E30" s="90">
        <f t="shared" si="2"/>
        <v>0</v>
      </c>
    </row>
    <row r="31" spans="1:5" ht="15" customHeight="1" x14ac:dyDescent="0.25">
      <c r="A31" s="105"/>
      <c r="B31" s="123"/>
      <c r="C31" s="134"/>
      <c r="D31" s="134"/>
      <c r="E31" s="135"/>
    </row>
    <row r="32" spans="1:5" ht="19.5" customHeight="1" x14ac:dyDescent="0.25">
      <c r="A32" s="101" t="s">
        <v>211</v>
      </c>
      <c r="B32" s="92">
        <v>9791</v>
      </c>
      <c r="C32" s="118">
        <f>'Page 4a, Impact, Unrestr G.F.'!F31</f>
        <v>0</v>
      </c>
      <c r="D32" s="118">
        <f t="shared" ref="D32:E32" si="3">C34</f>
        <v>0</v>
      </c>
      <c r="E32" s="90">
        <f t="shared" si="3"/>
        <v>0</v>
      </c>
    </row>
    <row r="33" spans="1:5" ht="19.5" customHeight="1" x14ac:dyDescent="0.25">
      <c r="A33" s="101" t="s">
        <v>212</v>
      </c>
      <c r="B33" s="88" t="s">
        <v>213</v>
      </c>
      <c r="C33" s="118">
        <f>'Page 4a, Impact, Unrestr G.F.'!F32</f>
        <v>0</v>
      </c>
      <c r="D33" s="89"/>
      <c r="E33" s="136"/>
    </row>
    <row r="34" spans="1:5" ht="19.5" customHeight="1" x14ac:dyDescent="0.25">
      <c r="A34" s="269" t="s">
        <v>214</v>
      </c>
      <c r="B34" s="219"/>
      <c r="C34" s="118">
        <f>C30+C32+C33</f>
        <v>0</v>
      </c>
      <c r="D34" s="118">
        <f t="shared" ref="D34:E34" si="4">D30+D32</f>
        <v>0</v>
      </c>
      <c r="E34" s="90">
        <f t="shared" si="4"/>
        <v>0</v>
      </c>
    </row>
    <row r="35" spans="1:5" ht="15" customHeight="1" x14ac:dyDescent="0.25">
      <c r="A35" s="270" t="s">
        <v>215</v>
      </c>
      <c r="B35" s="227"/>
      <c r="C35" s="137"/>
      <c r="D35" s="137"/>
      <c r="E35" s="138"/>
    </row>
    <row r="36" spans="1:5" ht="19.5" customHeight="1" x14ac:dyDescent="0.25">
      <c r="A36" s="109" t="s">
        <v>216</v>
      </c>
      <c r="B36" s="88" t="s">
        <v>217</v>
      </c>
      <c r="C36" s="118">
        <f>'Page 4a, Impact, Unrestr G.F.'!F35</f>
        <v>0</v>
      </c>
      <c r="D36" s="349">
        <v>0</v>
      </c>
      <c r="E36" s="354">
        <v>0</v>
      </c>
    </row>
    <row r="37" spans="1:5" ht="19.5" customHeight="1" x14ac:dyDescent="0.25">
      <c r="A37" s="101" t="s">
        <v>218</v>
      </c>
      <c r="B37" s="92">
        <v>9740</v>
      </c>
      <c r="C37" s="89"/>
      <c r="D37" s="98"/>
      <c r="E37" s="100"/>
    </row>
    <row r="38" spans="1:5" ht="19.5" customHeight="1" x14ac:dyDescent="0.25">
      <c r="A38" s="101" t="s">
        <v>219</v>
      </c>
      <c r="B38" s="92" t="s">
        <v>220</v>
      </c>
      <c r="C38" s="118">
        <f>'Page 4a, Impact, Unrestr G.F.'!F37</f>
        <v>0</v>
      </c>
      <c r="D38" s="349">
        <v>0</v>
      </c>
      <c r="E38" s="354">
        <v>0</v>
      </c>
    </row>
    <row r="39" spans="1:5" ht="19.5" customHeight="1" x14ac:dyDescent="0.25">
      <c r="A39" s="101" t="s">
        <v>221</v>
      </c>
      <c r="B39" s="92">
        <v>9780</v>
      </c>
      <c r="C39" s="118">
        <f>'Page 4a, Impact, Unrestr G.F.'!F38</f>
        <v>0</v>
      </c>
      <c r="D39" s="349">
        <v>0</v>
      </c>
      <c r="E39" s="354">
        <v>0</v>
      </c>
    </row>
    <row r="40" spans="1:5" ht="19.5" customHeight="1" x14ac:dyDescent="0.25">
      <c r="A40" s="101" t="s">
        <v>222</v>
      </c>
      <c r="B40" s="92">
        <v>9789</v>
      </c>
      <c r="C40" s="118">
        <f>'Page 4a, Impact, Unrestr G.F.'!F39</f>
        <v>0</v>
      </c>
      <c r="D40" s="349">
        <v>0</v>
      </c>
      <c r="E40" s="354">
        <v>0</v>
      </c>
    </row>
    <row r="41" spans="1:5" ht="19.5" customHeight="1" x14ac:dyDescent="0.25">
      <c r="A41" s="110" t="s">
        <v>223</v>
      </c>
      <c r="B41" s="111">
        <v>9790</v>
      </c>
      <c r="C41" s="139">
        <f t="shared" ref="C41:E41" si="5">C34-SUM(C36:C40)</f>
        <v>0</v>
      </c>
      <c r="D41" s="139">
        <f t="shared" si="5"/>
        <v>0</v>
      </c>
      <c r="E41" s="140">
        <f t="shared" si="5"/>
        <v>0</v>
      </c>
    </row>
    <row r="42" spans="1:5" ht="12.75" customHeight="1" x14ac:dyDescent="0.25">
      <c r="A42" s="73" t="s">
        <v>224</v>
      </c>
      <c r="B42" s="73"/>
      <c r="C42" s="282" t="s">
        <v>258</v>
      </c>
      <c r="D42" s="202"/>
      <c r="E42" s="202"/>
    </row>
  </sheetData>
  <sheetProtection algorithmName="SHA-512" hashValue="xe3mKqiSrLoCtK1aMn82P8hBltaZn/nuYnKvG1JdxQQG0DiFRpqOO7Efrf2YsO0jEwt1mZU9Pv5ToEjjWj3tuQ==" saltValue="fT386bcEnx2OG9A4KSlZ7A==" spinCount="100000" sheet="1" objects="1" scenarios="1"/>
  <mergeCells count="18">
    <mergeCell ref="C6:E6"/>
    <mergeCell ref="A30:B30"/>
    <mergeCell ref="A34:B34"/>
    <mergeCell ref="A35:B35"/>
    <mergeCell ref="C42:E42"/>
    <mergeCell ref="A6:B6"/>
    <mergeCell ref="A7:A8"/>
    <mergeCell ref="A9:B9"/>
    <mergeCell ref="A14:B14"/>
    <mergeCell ref="A15:B15"/>
    <mergeCell ref="A25:B25"/>
    <mergeCell ref="A26:B26"/>
    <mergeCell ref="A1:E1"/>
    <mergeCell ref="A2:E2"/>
    <mergeCell ref="A3:E3"/>
    <mergeCell ref="A4:E4"/>
    <mergeCell ref="A5:B5"/>
    <mergeCell ref="C5:E5"/>
  </mergeCells>
  <printOptions horizontalCentered="1"/>
  <pageMargins left="0.2" right="0.2" top="0.5" bottom="0.75" header="0" footer="0"/>
  <pageSetup scale="97" orientation="portrait" r:id="rId1"/>
  <headerFooter>
    <oddHeader>&amp;CPublic Disclosure of Proposed Collective Bargaining Agreement&amp;RPage 5a</oddHeader>
    <oddFooter>&amp;LPrinted &amp;D &amp;T</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G42"/>
  <sheetViews>
    <sheetView zoomScaleNormal="100" workbookViewId="0">
      <selection activeCell="G18" sqref="G18"/>
    </sheetView>
  </sheetViews>
  <sheetFormatPr defaultColWidth="12.6640625" defaultRowHeight="15" customHeight="1" x14ac:dyDescent="0.25"/>
  <cols>
    <col min="1" max="1" width="33.88671875" customWidth="1"/>
    <col min="2" max="2" width="10.77734375" customWidth="1"/>
    <col min="3" max="5" width="18.77734375" customWidth="1"/>
    <col min="6" max="6" width="6.109375" customWidth="1"/>
    <col min="7" max="7" width="94.77734375" customWidth="1"/>
    <col min="8" max="26" width="8.88671875" customWidth="1"/>
  </cols>
  <sheetData>
    <row r="1" spans="1:7" ht="15" customHeight="1" x14ac:dyDescent="0.3">
      <c r="A1" s="205" t="str">
        <f>IF('Page 1, Agreement'!C4=0," ",'Page 1, Agreement'!C4)</f>
        <v xml:space="preserve"> </v>
      </c>
      <c r="B1" s="202"/>
      <c r="C1" s="202"/>
      <c r="D1" s="202"/>
      <c r="E1" s="202"/>
      <c r="G1" s="22"/>
    </row>
    <row r="2" spans="1:7" ht="15" customHeight="1" x14ac:dyDescent="0.25">
      <c r="A2" s="201"/>
      <c r="B2" s="202"/>
      <c r="C2" s="202"/>
      <c r="D2" s="202"/>
      <c r="E2" s="202"/>
      <c r="G2" s="22"/>
    </row>
    <row r="3" spans="1:7" ht="15" customHeight="1" x14ac:dyDescent="0.3">
      <c r="A3" s="207" t="s">
        <v>252</v>
      </c>
      <c r="B3" s="202"/>
      <c r="C3" s="202"/>
      <c r="D3" s="202"/>
      <c r="E3" s="202"/>
      <c r="G3" s="76" t="s">
        <v>71</v>
      </c>
    </row>
    <row r="4" spans="1:7" ht="15" customHeight="1" x14ac:dyDescent="0.3">
      <c r="A4" s="204"/>
      <c r="B4" s="202"/>
      <c r="C4" s="202"/>
      <c r="D4" s="202"/>
      <c r="E4" s="202"/>
      <c r="G4" s="76"/>
    </row>
    <row r="5" spans="1:7" ht="15" customHeight="1" x14ac:dyDescent="0.3">
      <c r="A5" s="204"/>
      <c r="B5" s="202"/>
      <c r="C5" s="204" t="s">
        <v>259</v>
      </c>
      <c r="D5" s="202"/>
      <c r="E5" s="202"/>
    </row>
    <row r="6" spans="1:7" ht="15" customHeight="1" x14ac:dyDescent="0.3">
      <c r="A6" s="272" t="s">
        <v>165</v>
      </c>
      <c r="B6" s="267"/>
      <c r="C6" s="205" t="str">
        <f>IF('Page 1, Agreement'!C5=0," ",'Page 1, Agreement'!C5)</f>
        <v xml:space="preserve"> </v>
      </c>
      <c r="D6" s="202"/>
      <c r="E6" s="202"/>
    </row>
    <row r="7" spans="1:7" ht="12.75" customHeight="1" x14ac:dyDescent="0.25">
      <c r="A7" s="283"/>
      <c r="B7" s="131"/>
      <c r="C7" s="77" t="str">
        <f>'Page 5a, MYP, Unrestricted'!C7</f>
        <v>2025-26</v>
      </c>
      <c r="D7" s="132" t="str">
        <f>'Page 5a, MYP, Unrestricted'!D7</f>
        <v>2026-27</v>
      </c>
      <c r="E7" s="78" t="str">
        <f>'Page 5a, MYP, Unrestricted'!E7</f>
        <v>2027-28</v>
      </c>
    </row>
    <row r="8" spans="1:7" ht="30" customHeight="1" x14ac:dyDescent="0.25">
      <c r="A8" s="252"/>
      <c r="B8" s="80" t="s">
        <v>170</v>
      </c>
      <c r="C8" s="81" t="s">
        <v>254</v>
      </c>
      <c r="D8" s="81" t="s">
        <v>255</v>
      </c>
      <c r="E8" s="82" t="s">
        <v>256</v>
      </c>
      <c r="G8" s="83"/>
    </row>
    <row r="9" spans="1:7" ht="15" customHeight="1" x14ac:dyDescent="0.25">
      <c r="A9" s="270" t="s">
        <v>175</v>
      </c>
      <c r="B9" s="227"/>
      <c r="C9" s="85"/>
      <c r="D9" s="85"/>
      <c r="E9" s="86"/>
    </row>
    <row r="10" spans="1:7" ht="19.5" customHeight="1" x14ac:dyDescent="0.25">
      <c r="A10" s="87" t="s">
        <v>176</v>
      </c>
      <c r="B10" s="88" t="s">
        <v>177</v>
      </c>
      <c r="C10" s="118">
        <f>'Page 4b, Impact, Restr G.F.'!F10</f>
        <v>0</v>
      </c>
      <c r="D10" s="348">
        <v>0</v>
      </c>
      <c r="E10" s="353">
        <v>0</v>
      </c>
    </row>
    <row r="11" spans="1:7" ht="19.5" customHeight="1" x14ac:dyDescent="0.25">
      <c r="A11" s="87" t="s">
        <v>178</v>
      </c>
      <c r="B11" s="121" t="s">
        <v>179</v>
      </c>
      <c r="C11" s="118">
        <f>'Page 4b, Impact, Restr G.F.'!F11</f>
        <v>0</v>
      </c>
      <c r="D11" s="348">
        <v>0</v>
      </c>
      <c r="E11" s="353">
        <v>0</v>
      </c>
    </row>
    <row r="12" spans="1:7" ht="19.5" customHeight="1" x14ac:dyDescent="0.25">
      <c r="A12" s="87" t="s">
        <v>180</v>
      </c>
      <c r="B12" s="92" t="s">
        <v>181</v>
      </c>
      <c r="C12" s="118">
        <f>'Page 4b, Impact, Restr G.F.'!F12</f>
        <v>0</v>
      </c>
      <c r="D12" s="348">
        <v>0</v>
      </c>
      <c r="E12" s="353">
        <v>0</v>
      </c>
    </row>
    <row r="13" spans="1:7" ht="19.5" customHeight="1" x14ac:dyDescent="0.25">
      <c r="A13" s="91" t="s">
        <v>182</v>
      </c>
      <c r="B13" s="88" t="s">
        <v>183</v>
      </c>
      <c r="C13" s="118">
        <f>'Page 4b, Impact, Restr G.F.'!F13</f>
        <v>0</v>
      </c>
      <c r="D13" s="348">
        <v>0</v>
      </c>
      <c r="E13" s="353">
        <v>0</v>
      </c>
    </row>
    <row r="14" spans="1:7" ht="19.5" customHeight="1" x14ac:dyDescent="0.25">
      <c r="A14" s="269" t="s">
        <v>184</v>
      </c>
      <c r="B14" s="219"/>
      <c r="C14" s="94">
        <f t="shared" ref="C14:E14" si="0">SUM(C10:C13)</f>
        <v>0</v>
      </c>
      <c r="D14" s="94">
        <f t="shared" si="0"/>
        <v>0</v>
      </c>
      <c r="E14" s="95">
        <f t="shared" si="0"/>
        <v>0</v>
      </c>
    </row>
    <row r="15" spans="1:7" ht="15" customHeight="1" x14ac:dyDescent="0.25">
      <c r="A15" s="84" t="s">
        <v>185</v>
      </c>
      <c r="B15" s="120"/>
      <c r="C15" s="85"/>
      <c r="D15" s="85"/>
      <c r="E15" s="86"/>
    </row>
    <row r="16" spans="1:7" ht="19.5" customHeight="1" x14ac:dyDescent="0.25">
      <c r="A16" s="87" t="s">
        <v>186</v>
      </c>
      <c r="B16" s="88" t="s">
        <v>187</v>
      </c>
      <c r="C16" s="118">
        <f>'Page 4b, Impact, Restr G.F.'!F16</f>
        <v>0</v>
      </c>
      <c r="D16" s="348">
        <v>0</v>
      </c>
      <c r="E16" s="353">
        <v>0</v>
      </c>
    </row>
    <row r="17" spans="1:5" ht="19.5" customHeight="1" x14ac:dyDescent="0.25">
      <c r="A17" s="91" t="s">
        <v>188</v>
      </c>
      <c r="B17" s="88" t="s">
        <v>189</v>
      </c>
      <c r="C17" s="118">
        <f>'Page 4b, Impact, Restr G.F.'!F17</f>
        <v>0</v>
      </c>
      <c r="D17" s="349">
        <v>0</v>
      </c>
      <c r="E17" s="354">
        <v>0</v>
      </c>
    </row>
    <row r="18" spans="1:5" ht="19.5" customHeight="1" x14ac:dyDescent="0.25">
      <c r="A18" s="91" t="s">
        <v>190</v>
      </c>
      <c r="B18" s="88" t="s">
        <v>191</v>
      </c>
      <c r="C18" s="118">
        <f>'Page 4b, Impact, Restr G.F.'!F18</f>
        <v>0</v>
      </c>
      <c r="D18" s="349">
        <v>0</v>
      </c>
      <c r="E18" s="354">
        <v>0</v>
      </c>
    </row>
    <row r="19" spans="1:5" ht="19.5" customHeight="1" x14ac:dyDescent="0.25">
      <c r="A19" s="91" t="s">
        <v>192</v>
      </c>
      <c r="B19" s="88" t="s">
        <v>193</v>
      </c>
      <c r="C19" s="118">
        <f>'Page 4b, Impact, Restr G.F.'!F19</f>
        <v>0</v>
      </c>
      <c r="D19" s="349">
        <v>0</v>
      </c>
      <c r="E19" s="354">
        <v>0</v>
      </c>
    </row>
    <row r="20" spans="1:5" ht="19.5" customHeight="1" x14ac:dyDescent="0.25">
      <c r="A20" s="91" t="s">
        <v>194</v>
      </c>
      <c r="B20" s="88" t="s">
        <v>195</v>
      </c>
      <c r="C20" s="118">
        <f>'Page 4b, Impact, Restr G.F.'!F20</f>
        <v>0</v>
      </c>
      <c r="D20" s="349">
        <v>0</v>
      </c>
      <c r="E20" s="354">
        <v>0</v>
      </c>
    </row>
    <row r="21" spans="1:5" ht="19.5" customHeight="1" x14ac:dyDescent="0.25">
      <c r="A21" s="91" t="s">
        <v>196</v>
      </c>
      <c r="B21" s="88" t="s">
        <v>197</v>
      </c>
      <c r="C21" s="118">
        <f>'Page 4b, Impact, Restr G.F.'!F21</f>
        <v>0</v>
      </c>
      <c r="D21" s="349">
        <v>0</v>
      </c>
      <c r="E21" s="354">
        <v>0</v>
      </c>
    </row>
    <row r="22" spans="1:5" ht="27" customHeight="1" x14ac:dyDescent="0.25">
      <c r="A22" s="91" t="s">
        <v>198</v>
      </c>
      <c r="B22" s="99" t="s">
        <v>199</v>
      </c>
      <c r="C22" s="118">
        <f>'Page 4b, Impact, Restr G.F.'!F22</f>
        <v>0</v>
      </c>
      <c r="D22" s="349">
        <v>0</v>
      </c>
      <c r="E22" s="354">
        <v>0</v>
      </c>
    </row>
    <row r="23" spans="1:5" ht="19.5" customHeight="1" x14ac:dyDescent="0.25">
      <c r="A23" s="91" t="s">
        <v>260</v>
      </c>
      <c r="B23" s="88" t="s">
        <v>201</v>
      </c>
      <c r="C23" s="118">
        <f>'Page 4b, Impact, Restr G.F.'!F23</f>
        <v>0</v>
      </c>
      <c r="D23" s="349">
        <v>0</v>
      </c>
      <c r="E23" s="354">
        <v>0</v>
      </c>
    </row>
    <row r="24" spans="1:5" ht="19.5" customHeight="1" x14ac:dyDescent="0.25">
      <c r="A24" s="91" t="s">
        <v>257</v>
      </c>
      <c r="B24" s="133"/>
      <c r="C24" s="89"/>
      <c r="D24" s="349">
        <v>0</v>
      </c>
      <c r="E24" s="354">
        <v>0</v>
      </c>
    </row>
    <row r="25" spans="1:5" ht="19.5" customHeight="1" x14ac:dyDescent="0.25">
      <c r="A25" s="269" t="s">
        <v>202</v>
      </c>
      <c r="B25" s="219"/>
      <c r="C25" s="118">
        <f>SUM(C16:C23)</f>
        <v>0</v>
      </c>
      <c r="D25" s="118">
        <f t="shared" ref="D25:E25" si="1">SUM(D16:D24)</f>
        <v>0</v>
      </c>
      <c r="E25" s="90">
        <f t="shared" si="1"/>
        <v>0</v>
      </c>
    </row>
    <row r="26" spans="1:5" ht="15" customHeight="1" x14ac:dyDescent="0.25">
      <c r="A26" s="270" t="s">
        <v>203</v>
      </c>
      <c r="B26" s="227"/>
      <c r="C26" s="89"/>
      <c r="D26" s="98"/>
      <c r="E26" s="100"/>
    </row>
    <row r="27" spans="1:5" ht="19.5" customHeight="1" x14ac:dyDescent="0.25">
      <c r="A27" s="87" t="s">
        <v>204</v>
      </c>
      <c r="B27" s="88" t="s">
        <v>205</v>
      </c>
      <c r="C27" s="118">
        <f>'Page 4b, Impact, Restr G.F.'!F26</f>
        <v>0</v>
      </c>
      <c r="D27" s="349">
        <v>0</v>
      </c>
      <c r="E27" s="354">
        <v>0</v>
      </c>
    </row>
    <row r="28" spans="1:5" ht="19.5" customHeight="1" x14ac:dyDescent="0.25">
      <c r="A28" s="91" t="s">
        <v>206</v>
      </c>
      <c r="B28" s="88" t="s">
        <v>207</v>
      </c>
      <c r="C28" s="118">
        <f>'Page 4b, Impact, Restr G.F.'!F27</f>
        <v>0</v>
      </c>
      <c r="D28" s="349">
        <v>0</v>
      </c>
      <c r="E28" s="354">
        <v>0</v>
      </c>
    </row>
    <row r="29" spans="1:5" ht="19.5" customHeight="1" x14ac:dyDescent="0.25">
      <c r="A29" s="91" t="s">
        <v>208</v>
      </c>
      <c r="B29" s="88" t="s">
        <v>209</v>
      </c>
      <c r="C29" s="118">
        <f>'Page 4b, Impact, Restr G.F.'!F28</f>
        <v>0</v>
      </c>
      <c r="D29" s="349">
        <v>0</v>
      </c>
      <c r="E29" s="354">
        <v>0</v>
      </c>
    </row>
    <row r="30" spans="1:5" ht="19.5" customHeight="1" x14ac:dyDescent="0.25">
      <c r="A30" s="269" t="s">
        <v>210</v>
      </c>
      <c r="B30" s="219"/>
      <c r="C30" s="118">
        <f t="shared" ref="C30:E30" si="2">C14-C25+C27-C28+C29</f>
        <v>0</v>
      </c>
      <c r="D30" s="118">
        <f t="shared" si="2"/>
        <v>0</v>
      </c>
      <c r="E30" s="90">
        <f t="shared" si="2"/>
        <v>0</v>
      </c>
    </row>
    <row r="31" spans="1:5" ht="15" customHeight="1" x14ac:dyDescent="0.25">
      <c r="A31" s="105"/>
      <c r="B31" s="123"/>
      <c r="C31" s="134"/>
      <c r="D31" s="134"/>
      <c r="E31" s="135"/>
    </row>
    <row r="32" spans="1:5" ht="19.5" customHeight="1" x14ac:dyDescent="0.25">
      <c r="A32" s="101" t="s">
        <v>211</v>
      </c>
      <c r="B32" s="92">
        <v>9791</v>
      </c>
      <c r="C32" s="118">
        <f>'Page 4b, Impact, Restr G.F.'!F31</f>
        <v>0</v>
      </c>
      <c r="D32" s="118">
        <f t="shared" ref="D32:E32" si="3">C34</f>
        <v>0</v>
      </c>
      <c r="E32" s="90">
        <f t="shared" si="3"/>
        <v>0</v>
      </c>
    </row>
    <row r="33" spans="1:5" ht="19.5" customHeight="1" x14ac:dyDescent="0.25">
      <c r="A33" s="101" t="s">
        <v>212</v>
      </c>
      <c r="B33" s="88" t="s">
        <v>213</v>
      </c>
      <c r="C33" s="118">
        <f>'Page 4b, Impact, Restr G.F.'!F32</f>
        <v>0</v>
      </c>
      <c r="D33" s="89"/>
      <c r="E33" s="136"/>
    </row>
    <row r="34" spans="1:5" ht="19.5" customHeight="1" x14ac:dyDescent="0.25">
      <c r="A34" s="269" t="s">
        <v>214</v>
      </c>
      <c r="B34" s="219"/>
      <c r="C34" s="118">
        <f>C30+C32+C33</f>
        <v>0</v>
      </c>
      <c r="D34" s="118">
        <f t="shared" ref="D34:E34" si="4">D30+D32</f>
        <v>0</v>
      </c>
      <c r="E34" s="90">
        <f t="shared" si="4"/>
        <v>0</v>
      </c>
    </row>
    <row r="35" spans="1:5" ht="15" customHeight="1" x14ac:dyDescent="0.25">
      <c r="A35" s="270" t="s">
        <v>215</v>
      </c>
      <c r="B35" s="227"/>
      <c r="C35" s="137"/>
      <c r="D35" s="137"/>
      <c r="E35" s="138"/>
    </row>
    <row r="36" spans="1:5" ht="19.5" customHeight="1" x14ac:dyDescent="0.25">
      <c r="A36" s="109" t="s">
        <v>216</v>
      </c>
      <c r="B36" s="88" t="s">
        <v>217</v>
      </c>
      <c r="C36" s="118">
        <f>'Page 4b, Impact, Restr G.F.'!F35</f>
        <v>0</v>
      </c>
      <c r="D36" s="349">
        <v>0</v>
      </c>
      <c r="E36" s="354">
        <v>0</v>
      </c>
    </row>
    <row r="37" spans="1:5" ht="19.5" customHeight="1" x14ac:dyDescent="0.25">
      <c r="A37" s="101" t="s">
        <v>218</v>
      </c>
      <c r="B37" s="92">
        <v>9740</v>
      </c>
      <c r="C37" s="118">
        <f>'Page 4b, Impact, Restr G.F.'!F36</f>
        <v>0</v>
      </c>
      <c r="D37" s="349">
        <v>0</v>
      </c>
      <c r="E37" s="354">
        <v>0</v>
      </c>
    </row>
    <row r="38" spans="1:5" ht="19.5" customHeight="1" x14ac:dyDescent="0.25">
      <c r="A38" s="101" t="s">
        <v>219</v>
      </c>
      <c r="B38" s="92" t="s">
        <v>220</v>
      </c>
      <c r="C38" s="89"/>
      <c r="D38" s="98"/>
      <c r="E38" s="100"/>
    </row>
    <row r="39" spans="1:5" ht="19.5" customHeight="1" x14ac:dyDescent="0.25">
      <c r="A39" s="101" t="s">
        <v>221</v>
      </c>
      <c r="B39" s="92">
        <v>9780</v>
      </c>
      <c r="C39" s="89"/>
      <c r="D39" s="98"/>
      <c r="E39" s="100"/>
    </row>
    <row r="40" spans="1:5" ht="19.5" customHeight="1" x14ac:dyDescent="0.25">
      <c r="A40" s="101" t="s">
        <v>222</v>
      </c>
      <c r="B40" s="92">
        <v>9789</v>
      </c>
      <c r="C40" s="118">
        <f>'Page 4b, Impact, Restr G.F.'!F39</f>
        <v>0</v>
      </c>
      <c r="D40" s="349">
        <v>0</v>
      </c>
      <c r="E40" s="354">
        <v>0</v>
      </c>
    </row>
    <row r="41" spans="1:5" ht="19.5" customHeight="1" x14ac:dyDescent="0.25">
      <c r="A41" s="110" t="s">
        <v>223</v>
      </c>
      <c r="B41" s="111">
        <v>9790</v>
      </c>
      <c r="C41" s="139">
        <f>'Page 4b, Impact, Restr G.F.'!F40</f>
        <v>0</v>
      </c>
      <c r="D41" s="139">
        <f t="shared" ref="D41:E41" si="5">D34-SUM(D36:D40)</f>
        <v>0</v>
      </c>
      <c r="E41" s="140">
        <f t="shared" si="5"/>
        <v>0</v>
      </c>
    </row>
    <row r="42" spans="1:5" ht="12.75" customHeight="1" x14ac:dyDescent="0.25">
      <c r="A42" s="73" t="s">
        <v>224</v>
      </c>
      <c r="B42" s="73"/>
      <c r="C42" s="284" t="s">
        <v>258</v>
      </c>
      <c r="D42" s="237"/>
      <c r="E42" s="237"/>
    </row>
  </sheetData>
  <sheetProtection algorithmName="SHA-512" hashValue="J5wBTQPRvmYkH/2p8euAXedwOoPp24VcLwf5oV2FrlWRzCVaI1ytgpvd1/DHyPO1Fx4jn6lYfjPpNK8zhJDNCA==" saltValue="trd9WCBH/Fq9r311GBLRoA==" spinCount="100000" sheet="1" objects="1" scenarios="1"/>
  <mergeCells count="17">
    <mergeCell ref="C6:E6"/>
    <mergeCell ref="A34:B34"/>
    <mergeCell ref="A35:B35"/>
    <mergeCell ref="C42:E42"/>
    <mergeCell ref="A6:B6"/>
    <mergeCell ref="A7:A8"/>
    <mergeCell ref="A9:B9"/>
    <mergeCell ref="A14:B14"/>
    <mergeCell ref="A25:B25"/>
    <mergeCell ref="A26:B26"/>
    <mergeCell ref="A30:B30"/>
    <mergeCell ref="A1:E1"/>
    <mergeCell ref="A2:E2"/>
    <mergeCell ref="A3:E3"/>
    <mergeCell ref="A4:E4"/>
    <mergeCell ref="A5:B5"/>
    <mergeCell ref="C5:E5"/>
  </mergeCells>
  <printOptions horizontalCentered="1"/>
  <pageMargins left="0.2" right="0.2" top="0.5" bottom="0.75" header="0" footer="0"/>
  <pageSetup scale="97" orientation="portrait" r:id="rId1"/>
  <headerFooter>
    <oddHeader>&amp;CPublic Disclosure of Proposed Collective Bargaining Agreement&amp;RPage 5b</oddHeader>
    <oddFooter>&amp;LPrinted &amp;D &amp;T</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E42"/>
  <sheetViews>
    <sheetView zoomScaleNormal="100" workbookViewId="0">
      <selection sqref="A1:E1"/>
    </sheetView>
  </sheetViews>
  <sheetFormatPr defaultColWidth="12.6640625" defaultRowHeight="15" customHeight="1" x14ac:dyDescent="0.25"/>
  <cols>
    <col min="1" max="1" width="33.77734375" customWidth="1"/>
    <col min="2" max="2" width="10.77734375" customWidth="1"/>
    <col min="3" max="4" width="18.77734375" customWidth="1"/>
    <col min="5" max="5" width="18.88671875" customWidth="1"/>
    <col min="6" max="26" width="8.88671875" customWidth="1"/>
  </cols>
  <sheetData>
    <row r="1" spans="1:5" ht="15" customHeight="1" x14ac:dyDescent="0.3">
      <c r="A1" s="205" t="str">
        <f>IF('Page 1, Agreement'!C4=0," ",'Page 1, Agreement'!C4)</f>
        <v xml:space="preserve"> </v>
      </c>
      <c r="B1" s="202"/>
      <c r="C1" s="202"/>
      <c r="D1" s="202"/>
      <c r="E1" s="202"/>
    </row>
    <row r="2" spans="1:5" ht="15" customHeight="1" x14ac:dyDescent="0.25">
      <c r="A2" s="201"/>
      <c r="B2" s="202"/>
      <c r="C2" s="202"/>
      <c r="D2" s="202"/>
      <c r="E2" s="202"/>
    </row>
    <row r="3" spans="1:5" ht="15" customHeight="1" x14ac:dyDescent="0.3">
      <c r="A3" s="207" t="s">
        <v>252</v>
      </c>
      <c r="B3" s="202"/>
      <c r="C3" s="202"/>
      <c r="D3" s="202"/>
      <c r="E3" s="202"/>
    </row>
    <row r="4" spans="1:5" ht="15" customHeight="1" x14ac:dyDescent="0.3">
      <c r="A4" s="204"/>
      <c r="B4" s="202"/>
      <c r="C4" s="202"/>
      <c r="D4" s="202"/>
      <c r="E4" s="202"/>
    </row>
    <row r="5" spans="1:5" ht="15" customHeight="1" x14ac:dyDescent="0.3">
      <c r="A5" s="204"/>
      <c r="B5" s="202"/>
      <c r="C5" s="204" t="s">
        <v>261</v>
      </c>
      <c r="D5" s="202"/>
      <c r="E5" s="202"/>
    </row>
    <row r="6" spans="1:5" ht="15" customHeight="1" x14ac:dyDescent="0.3">
      <c r="A6" s="272" t="s">
        <v>165</v>
      </c>
      <c r="B6" s="267"/>
      <c r="C6" s="205" t="str">
        <f>IF('Page 1, Agreement'!C5=0," ",'Page 1, Agreement'!C5)</f>
        <v xml:space="preserve"> </v>
      </c>
      <c r="D6" s="202"/>
      <c r="E6" s="202"/>
    </row>
    <row r="7" spans="1:5" ht="12.75" customHeight="1" x14ac:dyDescent="0.25">
      <c r="A7" s="283"/>
      <c r="B7" s="131"/>
      <c r="C7" s="77" t="str">
        <f>'Page 5b, MYP, Restricted'!C7</f>
        <v>2025-26</v>
      </c>
      <c r="D7" s="132" t="str">
        <f>'Page 5b, MYP, Restricted'!D7</f>
        <v>2026-27</v>
      </c>
      <c r="E7" s="78" t="str">
        <f>'Page 5b, MYP, Restricted'!E7</f>
        <v>2027-28</v>
      </c>
    </row>
    <row r="8" spans="1:5" ht="30" customHeight="1" x14ac:dyDescent="0.25">
      <c r="A8" s="252"/>
      <c r="B8" s="80" t="s">
        <v>170</v>
      </c>
      <c r="C8" s="81" t="s">
        <v>254</v>
      </c>
      <c r="D8" s="81" t="s">
        <v>255</v>
      </c>
      <c r="E8" s="82" t="s">
        <v>256</v>
      </c>
    </row>
    <row r="9" spans="1:5" ht="15" customHeight="1" x14ac:dyDescent="0.25">
      <c r="A9" s="270" t="s">
        <v>175</v>
      </c>
      <c r="B9" s="227"/>
      <c r="C9" s="85"/>
      <c r="D9" s="85"/>
      <c r="E9" s="86"/>
    </row>
    <row r="10" spans="1:5" ht="19.5" customHeight="1" x14ac:dyDescent="0.25">
      <c r="A10" s="87" t="s">
        <v>176</v>
      </c>
      <c r="B10" s="88" t="s">
        <v>177</v>
      </c>
      <c r="C10" s="118">
        <f>'Page 5a, MYP, Unrestricted'!C10+'Page 5b, MYP, Restricted'!C10</f>
        <v>0</v>
      </c>
      <c r="D10" s="118">
        <f>'Page 5a, MYP, Unrestricted'!D10+'Page 5b, MYP, Restricted'!D10</f>
        <v>0</v>
      </c>
      <c r="E10" s="90">
        <f>'Page 5a, MYP, Unrestricted'!E10+'Page 5b, MYP, Restricted'!E10</f>
        <v>0</v>
      </c>
    </row>
    <row r="11" spans="1:5" ht="19.5" customHeight="1" x14ac:dyDescent="0.25">
      <c r="A11" s="87" t="s">
        <v>178</v>
      </c>
      <c r="B11" s="121" t="s">
        <v>179</v>
      </c>
      <c r="C11" s="118">
        <f>'Page 5a, MYP, Unrestricted'!C11+'Page 5b, MYP, Restricted'!C11</f>
        <v>0</v>
      </c>
      <c r="D11" s="118">
        <f>'Page 5a, MYP, Unrestricted'!D11+'Page 5b, MYP, Restricted'!D11</f>
        <v>0</v>
      </c>
      <c r="E11" s="90">
        <f>'Page 5a, MYP, Unrestricted'!E11+'Page 5b, MYP, Restricted'!E11</f>
        <v>0</v>
      </c>
    </row>
    <row r="12" spans="1:5" ht="19.5" customHeight="1" x14ac:dyDescent="0.25">
      <c r="A12" s="87" t="s">
        <v>180</v>
      </c>
      <c r="B12" s="92" t="s">
        <v>181</v>
      </c>
      <c r="C12" s="118">
        <f>'Page 5a, MYP, Unrestricted'!C12+'Page 5b, MYP, Restricted'!C12</f>
        <v>0</v>
      </c>
      <c r="D12" s="118">
        <f>'Page 5a, MYP, Unrestricted'!D12+'Page 5b, MYP, Restricted'!D12</f>
        <v>0</v>
      </c>
      <c r="E12" s="90">
        <f>'Page 5a, MYP, Unrestricted'!E12+'Page 5b, MYP, Restricted'!E12</f>
        <v>0</v>
      </c>
    </row>
    <row r="13" spans="1:5" ht="19.5" customHeight="1" x14ac:dyDescent="0.25">
      <c r="A13" s="91" t="s">
        <v>182</v>
      </c>
      <c r="B13" s="88" t="s">
        <v>183</v>
      </c>
      <c r="C13" s="118">
        <f>'Page 5a, MYP, Unrestricted'!C13+'Page 5b, MYP, Restricted'!C13</f>
        <v>0</v>
      </c>
      <c r="D13" s="118">
        <f>'Page 5a, MYP, Unrestricted'!D13+'Page 5b, MYP, Restricted'!D13</f>
        <v>0</v>
      </c>
      <c r="E13" s="90">
        <f>'Page 5a, MYP, Unrestricted'!E13+'Page 5b, MYP, Restricted'!E13</f>
        <v>0</v>
      </c>
    </row>
    <row r="14" spans="1:5" ht="19.5" customHeight="1" x14ac:dyDescent="0.25">
      <c r="A14" s="269" t="s">
        <v>184</v>
      </c>
      <c r="B14" s="219"/>
      <c r="C14" s="94">
        <f t="shared" ref="C14:E14" si="0">SUM(C10:C13)</f>
        <v>0</v>
      </c>
      <c r="D14" s="94">
        <f t="shared" si="0"/>
        <v>0</v>
      </c>
      <c r="E14" s="95">
        <f t="shared" si="0"/>
        <v>0</v>
      </c>
    </row>
    <row r="15" spans="1:5" ht="15" customHeight="1" x14ac:dyDescent="0.25">
      <c r="A15" s="270" t="s">
        <v>185</v>
      </c>
      <c r="B15" s="227"/>
      <c r="C15" s="85"/>
      <c r="D15" s="85"/>
      <c r="E15" s="86"/>
    </row>
    <row r="16" spans="1:5" ht="19.5" customHeight="1" x14ac:dyDescent="0.25">
      <c r="A16" s="87" t="s">
        <v>186</v>
      </c>
      <c r="B16" s="88" t="s">
        <v>187</v>
      </c>
      <c r="C16" s="118">
        <f>'Page 5a, MYP, Unrestricted'!C16+'Page 5b, MYP, Restricted'!C16</f>
        <v>0</v>
      </c>
      <c r="D16" s="118">
        <f>'Page 5a, MYP, Unrestricted'!D16+'Page 5b, MYP, Restricted'!D16</f>
        <v>0</v>
      </c>
      <c r="E16" s="90">
        <f>'Page 5a, MYP, Unrestricted'!E16+'Page 5b, MYP, Restricted'!E16</f>
        <v>0</v>
      </c>
    </row>
    <row r="17" spans="1:5" ht="19.5" customHeight="1" x14ac:dyDescent="0.25">
      <c r="A17" s="91" t="s">
        <v>188</v>
      </c>
      <c r="B17" s="88" t="s">
        <v>189</v>
      </c>
      <c r="C17" s="118">
        <f>'Page 5a, MYP, Unrestricted'!C17+'Page 5b, MYP, Restricted'!C17</f>
        <v>0</v>
      </c>
      <c r="D17" s="118">
        <f>'Page 5a, MYP, Unrestricted'!D17+'Page 5b, MYP, Restricted'!D17</f>
        <v>0</v>
      </c>
      <c r="E17" s="90">
        <f>'Page 5a, MYP, Unrestricted'!E17+'Page 5b, MYP, Restricted'!E17</f>
        <v>0</v>
      </c>
    </row>
    <row r="18" spans="1:5" ht="19.5" customHeight="1" x14ac:dyDescent="0.25">
      <c r="A18" s="91" t="s">
        <v>190</v>
      </c>
      <c r="B18" s="88" t="s">
        <v>191</v>
      </c>
      <c r="C18" s="118">
        <f>'Page 5a, MYP, Unrestricted'!C18+'Page 5b, MYP, Restricted'!C18</f>
        <v>0</v>
      </c>
      <c r="D18" s="118">
        <f>'Page 5a, MYP, Unrestricted'!D18+'Page 5b, MYP, Restricted'!D18</f>
        <v>0</v>
      </c>
      <c r="E18" s="90">
        <f>'Page 5a, MYP, Unrestricted'!E18+'Page 5b, MYP, Restricted'!E18</f>
        <v>0</v>
      </c>
    </row>
    <row r="19" spans="1:5" ht="19.5" customHeight="1" x14ac:dyDescent="0.25">
      <c r="A19" s="91" t="s">
        <v>192</v>
      </c>
      <c r="B19" s="88" t="s">
        <v>193</v>
      </c>
      <c r="C19" s="118">
        <f>'Page 5a, MYP, Unrestricted'!C19+'Page 5b, MYP, Restricted'!C19</f>
        <v>0</v>
      </c>
      <c r="D19" s="118">
        <f>'Page 5a, MYP, Unrestricted'!D19+'Page 5b, MYP, Restricted'!D19</f>
        <v>0</v>
      </c>
      <c r="E19" s="90">
        <f>'Page 5a, MYP, Unrestricted'!E19+'Page 5b, MYP, Restricted'!E19</f>
        <v>0</v>
      </c>
    </row>
    <row r="20" spans="1:5" ht="19.5" customHeight="1" x14ac:dyDescent="0.25">
      <c r="A20" s="91" t="s">
        <v>194</v>
      </c>
      <c r="B20" s="88" t="s">
        <v>195</v>
      </c>
      <c r="C20" s="118">
        <f>'Page 5a, MYP, Unrestricted'!C20+'Page 5b, MYP, Restricted'!C20</f>
        <v>0</v>
      </c>
      <c r="D20" s="118">
        <f>'Page 5a, MYP, Unrestricted'!D20+'Page 5b, MYP, Restricted'!D20</f>
        <v>0</v>
      </c>
      <c r="E20" s="90">
        <f>'Page 5a, MYP, Unrestricted'!E20+'Page 5b, MYP, Restricted'!E20</f>
        <v>0</v>
      </c>
    </row>
    <row r="21" spans="1:5" ht="19.5" customHeight="1" x14ac:dyDescent="0.25">
      <c r="A21" s="91" t="s">
        <v>196</v>
      </c>
      <c r="B21" s="88" t="s">
        <v>197</v>
      </c>
      <c r="C21" s="118">
        <f>'Page 5a, MYP, Unrestricted'!C21+'Page 5b, MYP, Restricted'!C21</f>
        <v>0</v>
      </c>
      <c r="D21" s="118">
        <f>'Page 5a, MYP, Unrestricted'!D21+'Page 5b, MYP, Restricted'!D21</f>
        <v>0</v>
      </c>
      <c r="E21" s="90">
        <f>'Page 5a, MYP, Unrestricted'!E21+'Page 5b, MYP, Restricted'!E21</f>
        <v>0</v>
      </c>
    </row>
    <row r="22" spans="1:5" ht="27" customHeight="1" x14ac:dyDescent="0.25">
      <c r="A22" s="91" t="s">
        <v>198</v>
      </c>
      <c r="B22" s="99" t="s">
        <v>199</v>
      </c>
      <c r="C22" s="118">
        <f>'Page 5a, MYP, Unrestricted'!C22+'Page 5b, MYP, Restricted'!C22</f>
        <v>0</v>
      </c>
      <c r="D22" s="118">
        <f>'Page 5a, MYP, Unrestricted'!D22+'Page 5b, MYP, Restricted'!D22</f>
        <v>0</v>
      </c>
      <c r="E22" s="90">
        <f>'Page 5a, MYP, Unrestricted'!E22+'Page 5b, MYP, Restricted'!E22</f>
        <v>0</v>
      </c>
    </row>
    <row r="23" spans="1:5" ht="19.5" customHeight="1" x14ac:dyDescent="0.25">
      <c r="A23" s="91" t="s">
        <v>200</v>
      </c>
      <c r="B23" s="88" t="s">
        <v>201</v>
      </c>
      <c r="C23" s="118">
        <f>'Page 5a, MYP, Unrestricted'!C23+'Page 5b, MYP, Restricted'!C23</f>
        <v>0</v>
      </c>
      <c r="D23" s="118">
        <f>'Page 5a, MYP, Unrestricted'!D23+'Page 5b, MYP, Restricted'!D23</f>
        <v>0</v>
      </c>
      <c r="E23" s="90">
        <f>'Page 5a, MYP, Unrestricted'!E23+'Page 5b, MYP, Restricted'!E23</f>
        <v>0</v>
      </c>
    </row>
    <row r="24" spans="1:5" ht="19.5" customHeight="1" x14ac:dyDescent="0.25">
      <c r="A24" s="91" t="s">
        <v>257</v>
      </c>
      <c r="B24" s="133"/>
      <c r="C24" s="89"/>
      <c r="D24" s="118">
        <f>'Page 5a, MYP, Unrestricted'!D24+'Page 5b, MYP, Restricted'!D24</f>
        <v>0</v>
      </c>
      <c r="E24" s="90">
        <f>'Page 5a, MYP, Unrestricted'!E24+'Page 5b, MYP, Restricted'!E24</f>
        <v>0</v>
      </c>
    </row>
    <row r="25" spans="1:5" ht="19.5" customHeight="1" x14ac:dyDescent="0.25">
      <c r="A25" s="269" t="s">
        <v>202</v>
      </c>
      <c r="B25" s="219"/>
      <c r="C25" s="118">
        <f>SUM(C16:C23)</f>
        <v>0</v>
      </c>
      <c r="D25" s="118">
        <f t="shared" ref="D25:E25" si="1">SUM(D16:D24)</f>
        <v>0</v>
      </c>
      <c r="E25" s="90">
        <f t="shared" si="1"/>
        <v>0</v>
      </c>
    </row>
    <row r="26" spans="1:5" ht="15" customHeight="1" x14ac:dyDescent="0.25">
      <c r="A26" s="270" t="s">
        <v>203</v>
      </c>
      <c r="B26" s="227"/>
      <c r="C26" s="89"/>
      <c r="D26" s="98"/>
      <c r="E26" s="100"/>
    </row>
    <row r="27" spans="1:5" ht="19.5" customHeight="1" x14ac:dyDescent="0.25">
      <c r="A27" s="87" t="s">
        <v>204</v>
      </c>
      <c r="B27" s="88" t="s">
        <v>205</v>
      </c>
      <c r="C27" s="118">
        <f>'Page 5a, MYP, Unrestricted'!C27+'Page 5b, MYP, Restricted'!C27</f>
        <v>0</v>
      </c>
      <c r="D27" s="94">
        <f>'Page 5a, MYP, Unrestricted'!D27+'Page 5b, MYP, Restricted'!D27</f>
        <v>0</v>
      </c>
      <c r="E27" s="95">
        <f>'Page 5a, MYP, Unrestricted'!E27+'Page 5b, MYP, Restricted'!E27</f>
        <v>0</v>
      </c>
    </row>
    <row r="28" spans="1:5" ht="19.5" customHeight="1" x14ac:dyDescent="0.25">
      <c r="A28" s="101" t="s">
        <v>206</v>
      </c>
      <c r="B28" s="88" t="s">
        <v>207</v>
      </c>
      <c r="C28" s="118">
        <f>'Page 5a, MYP, Unrestricted'!C28+'Page 5b, MYP, Restricted'!C28</f>
        <v>0</v>
      </c>
      <c r="D28" s="94">
        <f>'Page 5a, MYP, Unrestricted'!D28+'Page 5b, MYP, Restricted'!D28</f>
        <v>0</v>
      </c>
      <c r="E28" s="95">
        <f>'Page 5a, MYP, Unrestricted'!E28+'Page 5b, MYP, Restricted'!E28</f>
        <v>0</v>
      </c>
    </row>
    <row r="29" spans="1:5" ht="19.5" customHeight="1" x14ac:dyDescent="0.25">
      <c r="A29" s="101" t="s">
        <v>208</v>
      </c>
      <c r="B29" s="88" t="s">
        <v>209</v>
      </c>
      <c r="C29" s="118">
        <f>'Page 5a, MYP, Unrestricted'!C29+'Page 5b, MYP, Restricted'!C29</f>
        <v>0</v>
      </c>
      <c r="D29" s="94">
        <f>'Page 5a, MYP, Unrestricted'!D29+'Page 5b, MYP, Restricted'!D29</f>
        <v>0</v>
      </c>
      <c r="E29" s="95">
        <f>'Page 5a, MYP, Unrestricted'!E29+'Page 5b, MYP, Restricted'!E29</f>
        <v>0</v>
      </c>
    </row>
    <row r="30" spans="1:5" ht="19.5" customHeight="1" x14ac:dyDescent="0.25">
      <c r="A30" s="269" t="s">
        <v>210</v>
      </c>
      <c r="B30" s="219"/>
      <c r="C30" s="118">
        <f t="shared" ref="C30:E30" si="2">C14-C25+C27-C28+C29</f>
        <v>0</v>
      </c>
      <c r="D30" s="118">
        <f t="shared" si="2"/>
        <v>0</v>
      </c>
      <c r="E30" s="90">
        <f t="shared" si="2"/>
        <v>0</v>
      </c>
    </row>
    <row r="31" spans="1:5" ht="15" customHeight="1" x14ac:dyDescent="0.25">
      <c r="A31" s="285"/>
      <c r="B31" s="219"/>
      <c r="C31" s="134"/>
      <c r="D31" s="134"/>
      <c r="E31" s="135"/>
    </row>
    <row r="32" spans="1:5" ht="19.5" customHeight="1" x14ac:dyDescent="0.25">
      <c r="A32" s="101" t="s">
        <v>211</v>
      </c>
      <c r="B32" s="92">
        <v>9791</v>
      </c>
      <c r="C32" s="118">
        <f>'Page 5a, MYP, Unrestricted'!C32+'Page 5b, MYP, Restricted'!C32</f>
        <v>0</v>
      </c>
      <c r="D32" s="118">
        <f t="shared" ref="D32:E32" si="3">C34</f>
        <v>0</v>
      </c>
      <c r="E32" s="90">
        <f t="shared" si="3"/>
        <v>0</v>
      </c>
    </row>
    <row r="33" spans="1:5" ht="19.5" customHeight="1" x14ac:dyDescent="0.25">
      <c r="A33" s="101" t="s">
        <v>212</v>
      </c>
      <c r="B33" s="88" t="s">
        <v>213</v>
      </c>
      <c r="C33" s="118">
        <f>'Page 5a, MYP, Unrestricted'!C33+'Page 5b, MYP, Restricted'!C33</f>
        <v>0</v>
      </c>
      <c r="D33" s="89"/>
      <c r="E33" s="136"/>
    </row>
    <row r="34" spans="1:5" ht="19.5" customHeight="1" x14ac:dyDescent="0.25">
      <c r="A34" s="269" t="s">
        <v>214</v>
      </c>
      <c r="B34" s="219"/>
      <c r="C34" s="118">
        <f>C30+C32+C33</f>
        <v>0</v>
      </c>
      <c r="D34" s="118">
        <f t="shared" ref="D34:E34" si="4">D30+D32</f>
        <v>0</v>
      </c>
      <c r="E34" s="90">
        <f t="shared" si="4"/>
        <v>0</v>
      </c>
    </row>
    <row r="35" spans="1:5" ht="15" customHeight="1" x14ac:dyDescent="0.25">
      <c r="A35" s="270" t="s">
        <v>215</v>
      </c>
      <c r="B35" s="227"/>
      <c r="C35" s="137"/>
      <c r="D35" s="137"/>
      <c r="E35" s="138"/>
    </row>
    <row r="36" spans="1:5" ht="19.5" customHeight="1" x14ac:dyDescent="0.25">
      <c r="A36" s="109" t="s">
        <v>216</v>
      </c>
      <c r="B36" s="88" t="s">
        <v>217</v>
      </c>
      <c r="C36" s="118">
        <f>'Page 5a, MYP, Unrestricted'!C36+'Page 5b, MYP, Restricted'!C36</f>
        <v>0</v>
      </c>
      <c r="D36" s="94">
        <f>'Page 5a, MYP, Unrestricted'!D36+'Page 5b, MYP, Restricted'!D36</f>
        <v>0</v>
      </c>
      <c r="E36" s="95">
        <f>'Page 5a, MYP, Unrestricted'!E36+'Page 5b, MYP, Restricted'!E36</f>
        <v>0</v>
      </c>
    </row>
    <row r="37" spans="1:5" ht="19.5" customHeight="1" x14ac:dyDescent="0.25">
      <c r="A37" s="101" t="s">
        <v>218</v>
      </c>
      <c r="B37" s="92">
        <v>9740</v>
      </c>
      <c r="C37" s="118">
        <f>'Page 5a, MYP, Unrestricted'!C37+'Page 5b, MYP, Restricted'!C37</f>
        <v>0</v>
      </c>
      <c r="D37" s="94">
        <f>'Page 5a, MYP, Unrestricted'!D37+'Page 5b, MYP, Restricted'!D37</f>
        <v>0</v>
      </c>
      <c r="E37" s="95">
        <f>'Page 5a, MYP, Unrestricted'!E37+'Page 5b, MYP, Restricted'!E37</f>
        <v>0</v>
      </c>
    </row>
    <row r="38" spans="1:5" ht="19.5" customHeight="1" x14ac:dyDescent="0.25">
      <c r="A38" s="101" t="s">
        <v>219</v>
      </c>
      <c r="B38" s="92" t="s">
        <v>220</v>
      </c>
      <c r="C38" s="118">
        <f>'Page 5a, MYP, Unrestricted'!C38+'Page 5b, MYP, Restricted'!C38</f>
        <v>0</v>
      </c>
      <c r="D38" s="94">
        <f>'Page 5a, MYP, Unrestricted'!D38+'Page 5b, MYP, Restricted'!D38</f>
        <v>0</v>
      </c>
      <c r="E38" s="95">
        <f>'Page 5a, MYP, Unrestricted'!E38+'Page 5b, MYP, Restricted'!E38</f>
        <v>0</v>
      </c>
    </row>
    <row r="39" spans="1:5" ht="19.5" customHeight="1" x14ac:dyDescent="0.25">
      <c r="A39" s="101" t="s">
        <v>221</v>
      </c>
      <c r="B39" s="92">
        <v>9780</v>
      </c>
      <c r="C39" s="118">
        <f>'Page 5a, MYP, Unrestricted'!C39+'Page 5b, MYP, Restricted'!C39</f>
        <v>0</v>
      </c>
      <c r="D39" s="94">
        <f>'Page 5a, MYP, Unrestricted'!D39+'Page 5b, MYP, Restricted'!D39</f>
        <v>0</v>
      </c>
      <c r="E39" s="95">
        <f>'Page 5a, MYP, Unrestricted'!E39+'Page 5b, MYP, Restricted'!E39</f>
        <v>0</v>
      </c>
    </row>
    <row r="40" spans="1:5" ht="19.5" customHeight="1" x14ac:dyDescent="0.25">
      <c r="A40" s="101" t="s">
        <v>222</v>
      </c>
      <c r="B40" s="92">
        <v>9789</v>
      </c>
      <c r="C40" s="118">
        <f>'Page 5a, MYP, Unrestricted'!C40+'Page 5b, MYP, Restricted'!C40</f>
        <v>0</v>
      </c>
      <c r="D40" s="94">
        <f>'Page 5a, MYP, Unrestricted'!D40+'Page 5b, MYP, Restricted'!D40</f>
        <v>0</v>
      </c>
      <c r="E40" s="95">
        <f>'Page 5a, MYP, Unrestricted'!E40+'Page 5b, MYP, Restricted'!E40</f>
        <v>0</v>
      </c>
    </row>
    <row r="41" spans="1:5" ht="19.5" customHeight="1" x14ac:dyDescent="0.25">
      <c r="A41" s="110" t="s">
        <v>223</v>
      </c>
      <c r="B41" s="111">
        <v>9790</v>
      </c>
      <c r="C41" s="139">
        <f t="shared" ref="C41:E41" si="5">C34-SUM(C36:C40)</f>
        <v>0</v>
      </c>
      <c r="D41" s="139">
        <f t="shared" si="5"/>
        <v>0</v>
      </c>
      <c r="E41" s="140">
        <f t="shared" si="5"/>
        <v>0</v>
      </c>
    </row>
    <row r="42" spans="1:5" ht="12.75" customHeight="1" x14ac:dyDescent="0.25">
      <c r="A42" s="73" t="s">
        <v>224</v>
      </c>
      <c r="B42" s="73"/>
      <c r="C42" s="284" t="s">
        <v>258</v>
      </c>
      <c r="D42" s="237"/>
      <c r="E42" s="237"/>
    </row>
  </sheetData>
  <sheetProtection algorithmName="SHA-512" hashValue="qwZ+Tz8F4W8NNf4JFTWuVUOJsPbHwZEe1u+6pw/R7YrGpmeBszKc2Px7brOxj+QkimQb5s7huS0JVF2MN/u2TQ==" saltValue="xuQwhQcZ9KNcw5+QdAoTQg==" spinCount="100000" sheet="1" objects="1" scenarios="1"/>
  <mergeCells count="19">
    <mergeCell ref="C42:E42"/>
    <mergeCell ref="A6:B6"/>
    <mergeCell ref="A7:A8"/>
    <mergeCell ref="A9:B9"/>
    <mergeCell ref="A14:B14"/>
    <mergeCell ref="A15:B15"/>
    <mergeCell ref="A25:B25"/>
    <mergeCell ref="A26:B26"/>
    <mergeCell ref="C6:E6"/>
    <mergeCell ref="A30:B30"/>
    <mergeCell ref="A31:B31"/>
    <mergeCell ref="A34:B34"/>
    <mergeCell ref="A35:B35"/>
    <mergeCell ref="A1:E1"/>
    <mergeCell ref="A2:E2"/>
    <mergeCell ref="A3:E3"/>
    <mergeCell ref="A4:E4"/>
    <mergeCell ref="A5:B5"/>
    <mergeCell ref="C5:E5"/>
  </mergeCells>
  <printOptions horizontalCentered="1"/>
  <pageMargins left="0.2" right="0.2" top="0.5" bottom="0.75" header="0" footer="0"/>
  <pageSetup scale="97" orientation="portrait" r:id="rId1"/>
  <headerFooter>
    <oddHeader>&amp;CPublic Disclosure of Proposed Collective Bargaining Agreement&amp;RPage 5c</oddHeader>
    <oddFooter>&amp;LPrinted &amp;D &amp;T</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I30"/>
  <sheetViews>
    <sheetView zoomScaleNormal="100" workbookViewId="0">
      <selection activeCell="I16" sqref="I16"/>
    </sheetView>
  </sheetViews>
  <sheetFormatPr defaultColWidth="12.6640625" defaultRowHeight="15" customHeight="1" x14ac:dyDescent="0.25"/>
  <cols>
    <col min="1" max="1" width="2.77734375" customWidth="1"/>
    <col min="2" max="2" width="42" customWidth="1"/>
    <col min="3" max="3" width="18" customWidth="1"/>
    <col min="4" max="4" width="15.77734375" customWidth="1"/>
    <col min="5" max="5" width="3.21875" customWidth="1"/>
    <col min="6" max="6" width="15.77734375" customWidth="1"/>
    <col min="7" max="7" width="3" customWidth="1"/>
    <col min="8" max="8" width="6.109375" customWidth="1"/>
    <col min="9" max="9" width="94.77734375" customWidth="1"/>
    <col min="10" max="26" width="8.88671875" customWidth="1"/>
  </cols>
  <sheetData>
    <row r="1" spans="1:9" ht="15" customHeight="1" x14ac:dyDescent="0.3">
      <c r="A1" s="205" t="str">
        <f>IF('Page 1, Agreement'!C4=0," ",'Page 1, Agreement'!C4)</f>
        <v xml:space="preserve"> </v>
      </c>
      <c r="B1" s="202"/>
      <c r="C1" s="202"/>
      <c r="D1" s="202"/>
      <c r="E1" s="202"/>
      <c r="F1" s="202"/>
      <c r="G1" s="202"/>
    </row>
    <row r="2" spans="1:9" ht="15" customHeight="1" x14ac:dyDescent="0.3">
      <c r="A2" s="205" t="str">
        <f>IF('Page 1, Agreement'!C5=0," ",'Page 1, Agreement'!C5)</f>
        <v xml:space="preserve"> </v>
      </c>
      <c r="B2" s="202"/>
      <c r="C2" s="202"/>
      <c r="D2" s="202"/>
      <c r="E2" s="202"/>
      <c r="F2" s="202"/>
      <c r="G2" s="202"/>
    </row>
    <row r="3" spans="1:9" ht="15" customHeight="1" x14ac:dyDescent="0.25">
      <c r="A3" s="260"/>
      <c r="B3" s="202"/>
      <c r="C3" s="202"/>
      <c r="D3" s="202"/>
      <c r="E3" s="202"/>
      <c r="F3" s="202"/>
      <c r="G3" s="202"/>
    </row>
    <row r="4" spans="1:9" ht="15" customHeight="1" x14ac:dyDescent="0.3">
      <c r="A4" s="207" t="s">
        <v>262</v>
      </c>
      <c r="B4" s="202"/>
      <c r="C4" s="202"/>
      <c r="D4" s="202"/>
      <c r="E4" s="202"/>
      <c r="F4" s="202"/>
      <c r="G4" s="202"/>
      <c r="I4" s="76" t="s">
        <v>263</v>
      </c>
    </row>
    <row r="5" spans="1:9" ht="15" customHeight="1" x14ac:dyDescent="0.25">
      <c r="A5" s="260"/>
      <c r="B5" s="202"/>
      <c r="C5" s="202"/>
      <c r="D5" s="202"/>
      <c r="E5" s="202"/>
      <c r="F5" s="202"/>
      <c r="G5" s="202"/>
    </row>
    <row r="6" spans="1:9" ht="15" customHeight="1" x14ac:dyDescent="0.3">
      <c r="A6" s="15" t="str">
        <f>"1."</f>
        <v>1.</v>
      </c>
      <c r="B6" s="209" t="s">
        <v>264</v>
      </c>
      <c r="C6" s="202"/>
      <c r="D6" s="202"/>
      <c r="E6" s="202"/>
      <c r="F6" s="202"/>
      <c r="G6" s="202"/>
      <c r="H6" s="72"/>
      <c r="I6" s="72"/>
    </row>
    <row r="7" spans="1:9" ht="18.75" customHeight="1" x14ac:dyDescent="0.25">
      <c r="A7" s="276"/>
      <c r="B7" s="244"/>
      <c r="C7" s="141" t="str">
        <f>'Page 5c, MYP, Combined'!C7</f>
        <v>2025-26</v>
      </c>
      <c r="D7" s="288" t="str">
        <f>'Page 5c, MYP, Combined'!D7</f>
        <v>2026-27</v>
      </c>
      <c r="E7" s="289"/>
      <c r="F7" s="290" t="str">
        <f>'Page 5c, MYP, Combined'!E7</f>
        <v>2027-28</v>
      </c>
      <c r="G7" s="291"/>
      <c r="H7" s="142"/>
      <c r="I7" s="142"/>
    </row>
    <row r="8" spans="1:9" ht="30" customHeight="1" x14ac:dyDescent="0.25">
      <c r="A8" s="143" t="s">
        <v>265</v>
      </c>
      <c r="B8" s="144" t="s">
        <v>266</v>
      </c>
      <c r="C8" s="145">
        <f>'Page 5c, MYP, Combined'!C25+'Page 5c, MYP, Combined'!C28</f>
        <v>0</v>
      </c>
      <c r="D8" s="286">
        <f>'Page 5c, MYP, Combined'!D25+'Page 5c, MYP, Combined'!D28</f>
        <v>0</v>
      </c>
      <c r="E8" s="219"/>
      <c r="F8" s="286">
        <f>'Page 5c, MYP, Combined'!E25+'Page 5c, MYP, Combined'!E28</f>
        <v>0</v>
      </c>
      <c r="G8" s="292"/>
      <c r="H8" s="142"/>
      <c r="I8" s="142"/>
    </row>
    <row r="9" spans="1:9" ht="18" customHeight="1" x14ac:dyDescent="0.25">
      <c r="A9" s="146" t="s">
        <v>267</v>
      </c>
      <c r="B9" s="147" t="s">
        <v>268</v>
      </c>
      <c r="C9" s="355">
        <v>0</v>
      </c>
      <c r="D9" s="356">
        <v>0</v>
      </c>
      <c r="E9" s="342"/>
      <c r="F9" s="356">
        <v>0</v>
      </c>
      <c r="G9" s="357"/>
      <c r="H9" s="142"/>
      <c r="I9" s="142"/>
    </row>
    <row r="10" spans="1:9" ht="18" customHeight="1" x14ac:dyDescent="0.25">
      <c r="A10" s="146" t="s">
        <v>269</v>
      </c>
      <c r="B10" s="147" t="s">
        <v>270</v>
      </c>
      <c r="C10" s="145">
        <f t="shared" ref="C10:D10" si="0">C8-C9</f>
        <v>0</v>
      </c>
      <c r="D10" s="286">
        <f t="shared" si="0"/>
        <v>0</v>
      </c>
      <c r="E10" s="219"/>
      <c r="F10" s="286">
        <f>F8-F9</f>
        <v>0</v>
      </c>
      <c r="G10" s="292"/>
      <c r="H10" s="142"/>
      <c r="I10" s="142"/>
    </row>
    <row r="11" spans="1:9" ht="30" customHeight="1" x14ac:dyDescent="0.25">
      <c r="A11" s="148" t="s">
        <v>271</v>
      </c>
      <c r="B11" s="149" t="s">
        <v>272</v>
      </c>
      <c r="C11" s="358">
        <v>0</v>
      </c>
      <c r="D11" s="359">
        <v>0</v>
      </c>
      <c r="E11" s="342"/>
      <c r="F11" s="359">
        <v>0</v>
      </c>
      <c r="G11" s="357"/>
      <c r="H11" s="142"/>
      <c r="I11" s="142"/>
    </row>
    <row r="12" spans="1:9" ht="66.75" customHeight="1" x14ac:dyDescent="0.25">
      <c r="A12" s="150" t="s">
        <v>273</v>
      </c>
      <c r="B12" s="151" t="s">
        <v>274</v>
      </c>
      <c r="C12" s="152">
        <f t="shared" ref="C12:D12" si="1">C10*C11</f>
        <v>0</v>
      </c>
      <c r="D12" s="287">
        <f t="shared" si="1"/>
        <v>0</v>
      </c>
      <c r="E12" s="222"/>
      <c r="F12" s="287">
        <f>F10*F11</f>
        <v>0</v>
      </c>
      <c r="G12" s="293"/>
      <c r="H12" s="142"/>
      <c r="I12" s="142"/>
    </row>
    <row r="13" spans="1:9" ht="12.75" customHeight="1" x14ac:dyDescent="0.25">
      <c r="A13" s="208"/>
      <c r="B13" s="202"/>
      <c r="C13" s="202"/>
      <c r="D13" s="202"/>
      <c r="E13" s="202"/>
      <c r="F13" s="202"/>
      <c r="G13" s="202"/>
      <c r="H13" s="142"/>
      <c r="I13" s="142"/>
    </row>
    <row r="14" spans="1:9" ht="15" customHeight="1" x14ac:dyDescent="0.3">
      <c r="A14" s="15" t="str">
        <f>"2."</f>
        <v>2.</v>
      </c>
      <c r="B14" s="209" t="s">
        <v>275</v>
      </c>
      <c r="C14" s="202"/>
      <c r="D14" s="202"/>
      <c r="E14" s="202"/>
      <c r="F14" s="202"/>
      <c r="G14" s="202"/>
      <c r="H14" s="72"/>
      <c r="I14" s="72"/>
    </row>
    <row r="15" spans="1:9" ht="15" customHeight="1" x14ac:dyDescent="0.25">
      <c r="A15" s="208"/>
      <c r="B15" s="202"/>
      <c r="C15" s="202"/>
      <c r="D15" s="202"/>
      <c r="E15" s="202"/>
      <c r="F15" s="202"/>
      <c r="G15" s="202"/>
      <c r="H15" s="142"/>
      <c r="I15" s="142"/>
    </row>
    <row r="16" spans="1:9" ht="30" customHeight="1" x14ac:dyDescent="0.25">
      <c r="A16" s="143" t="s">
        <v>265</v>
      </c>
      <c r="B16" s="144" t="s">
        <v>276</v>
      </c>
      <c r="C16" s="153">
        <f>'Page 5a, MYP, Unrestricted'!C40</f>
        <v>0</v>
      </c>
      <c r="D16" s="294">
        <f>'Page 5a, MYP, Unrestricted'!D40</f>
        <v>0</v>
      </c>
      <c r="E16" s="289"/>
      <c r="F16" s="294">
        <f>'Page 5a, MYP, Unrestricted'!E40</f>
        <v>0</v>
      </c>
      <c r="G16" s="291"/>
      <c r="H16" s="142"/>
      <c r="I16" s="142"/>
    </row>
    <row r="17" spans="1:7" ht="30" customHeight="1" x14ac:dyDescent="0.25">
      <c r="A17" s="148" t="s">
        <v>267</v>
      </c>
      <c r="B17" s="149" t="s">
        <v>277</v>
      </c>
      <c r="C17" s="154">
        <f>'Page 5a, MYP, Unrestricted'!C41</f>
        <v>0</v>
      </c>
      <c r="D17" s="286">
        <f>'Page 5a, MYP, Unrestricted'!D41</f>
        <v>0</v>
      </c>
      <c r="E17" s="219"/>
      <c r="F17" s="286">
        <f>'Page 5a, MYP, Unrestricted'!E41</f>
        <v>0</v>
      </c>
      <c r="G17" s="292"/>
    </row>
    <row r="18" spans="1:7" ht="30" customHeight="1" x14ac:dyDescent="0.25">
      <c r="A18" s="148" t="s">
        <v>269</v>
      </c>
      <c r="B18" s="149" t="s">
        <v>278</v>
      </c>
      <c r="C18" s="360">
        <v>0</v>
      </c>
      <c r="D18" s="356">
        <v>0</v>
      </c>
      <c r="E18" s="342"/>
      <c r="F18" s="356">
        <v>0</v>
      </c>
      <c r="G18" s="357"/>
    </row>
    <row r="19" spans="1:7" ht="30" customHeight="1" x14ac:dyDescent="0.25">
      <c r="A19" s="148" t="s">
        <v>271</v>
      </c>
      <c r="B19" s="149" t="s">
        <v>279</v>
      </c>
      <c r="C19" s="360">
        <v>0</v>
      </c>
      <c r="D19" s="356">
        <v>0</v>
      </c>
      <c r="E19" s="342"/>
      <c r="F19" s="356">
        <v>0</v>
      </c>
      <c r="G19" s="357"/>
    </row>
    <row r="20" spans="1:7" ht="30" customHeight="1" x14ac:dyDescent="0.25">
      <c r="A20" s="146" t="s">
        <v>273</v>
      </c>
      <c r="B20" s="149" t="s">
        <v>280</v>
      </c>
      <c r="C20" s="154">
        <f>SUM(C16:C19)</f>
        <v>0</v>
      </c>
      <c r="D20" s="286">
        <f>SUM(D16:E19)</f>
        <v>0</v>
      </c>
      <c r="E20" s="219"/>
      <c r="F20" s="286">
        <f>SUM(F16:G19)</f>
        <v>0</v>
      </c>
      <c r="G20" s="292"/>
    </row>
    <row r="21" spans="1:7" ht="30" customHeight="1" x14ac:dyDescent="0.25">
      <c r="A21" s="155" t="s">
        <v>281</v>
      </c>
      <c r="B21" s="156" t="s">
        <v>282</v>
      </c>
      <c r="C21" s="157">
        <f t="shared" ref="C21:D21" si="2">IF(C10=0,0,ROUND(C20/C10,4))</f>
        <v>0</v>
      </c>
      <c r="D21" s="295">
        <f t="shared" si="2"/>
        <v>0</v>
      </c>
      <c r="E21" s="222"/>
      <c r="F21" s="295">
        <f>IF(F10=0,0,ROUND(F20/F10,4))</f>
        <v>0</v>
      </c>
      <c r="G21" s="293"/>
    </row>
    <row r="22" spans="1:7" ht="15" customHeight="1" x14ac:dyDescent="0.25">
      <c r="A22" s="208"/>
      <c r="B22" s="202"/>
      <c r="C22" s="202"/>
      <c r="D22" s="202"/>
      <c r="E22" s="202"/>
      <c r="F22" s="202"/>
      <c r="G22" s="202"/>
    </row>
    <row r="23" spans="1:7" ht="15" customHeight="1" x14ac:dyDescent="0.3">
      <c r="A23" s="7" t="str">
        <f>"3."</f>
        <v>3.</v>
      </c>
      <c r="B23" s="7" t="s">
        <v>283</v>
      </c>
      <c r="C23" s="7"/>
      <c r="D23" s="205"/>
      <c r="E23" s="202"/>
      <c r="F23" s="202"/>
      <c r="G23" s="202"/>
    </row>
    <row r="24" spans="1:7" ht="15" customHeight="1" x14ac:dyDescent="0.3">
      <c r="A24" s="158"/>
      <c r="B24" s="158"/>
      <c r="C24" s="9" t="str">
        <f>'Page 5c, MYP, Combined'!C7</f>
        <v>2025-26</v>
      </c>
      <c r="D24" s="28" t="s">
        <v>284</v>
      </c>
      <c r="E24" s="159" t="str">
        <f>IF(C21&gt;=C11,"X",IF(C21&lt;C11," "))</f>
        <v>X</v>
      </c>
      <c r="F24" s="28" t="s">
        <v>285</v>
      </c>
      <c r="G24" s="159" t="str">
        <f>IF(C21&lt;C11,"X",IF(C21&gt;=C11," "))</f>
        <v xml:space="preserve"> </v>
      </c>
    </row>
    <row r="25" spans="1:7" ht="15" customHeight="1" x14ac:dyDescent="0.3">
      <c r="A25" s="158"/>
      <c r="B25" s="158"/>
      <c r="C25" s="160" t="str">
        <f>'Page 5c, MYP, Combined'!D7</f>
        <v>2026-27</v>
      </c>
      <c r="D25" s="28" t="s">
        <v>284</v>
      </c>
      <c r="E25" s="159" t="str">
        <f>IF(D21&gt;=D11,"X",IF(D21&lt;D11," "))</f>
        <v>X</v>
      </c>
      <c r="F25" s="28" t="s">
        <v>285</v>
      </c>
      <c r="G25" s="159" t="str">
        <f>IF(D21&lt;D11,"X",IF(D21&gt;=D11," "))</f>
        <v xml:space="preserve"> </v>
      </c>
    </row>
    <row r="26" spans="1:7" ht="15" customHeight="1" x14ac:dyDescent="0.3">
      <c r="A26" s="158"/>
      <c r="B26" s="158"/>
      <c r="C26" s="9" t="str">
        <f>'Page 5c, MYP, Combined'!E7</f>
        <v>2027-28</v>
      </c>
      <c r="D26" s="28" t="s">
        <v>284</v>
      </c>
      <c r="E26" s="159" t="str">
        <f>IF(F21&gt;=F11,"X",IF(F21&lt;F11," "))</f>
        <v>X</v>
      </c>
      <c r="F26" s="28" t="s">
        <v>285</v>
      </c>
      <c r="G26" s="159" t="str">
        <f>IF(F21&lt;F11,"X",IF(F21&gt;=F11," "))</f>
        <v xml:space="preserve"> </v>
      </c>
    </row>
    <row r="27" spans="1:7" ht="15" customHeight="1" x14ac:dyDescent="0.25">
      <c r="A27" s="158"/>
      <c r="B27" s="158"/>
      <c r="C27" s="14"/>
      <c r="D27" s="158"/>
      <c r="E27" s="158"/>
      <c r="F27" s="158"/>
      <c r="G27" s="158"/>
    </row>
    <row r="28" spans="1:7" ht="15" customHeight="1" x14ac:dyDescent="0.3">
      <c r="A28" s="7" t="str">
        <f>"4."</f>
        <v>4.</v>
      </c>
      <c r="B28" s="209" t="s">
        <v>286</v>
      </c>
      <c r="C28" s="202"/>
      <c r="D28" s="202"/>
      <c r="E28" s="202"/>
      <c r="F28" s="202"/>
      <c r="G28" s="202"/>
    </row>
    <row r="29" spans="1:7" ht="15" customHeight="1" x14ac:dyDescent="0.25">
      <c r="A29" s="260"/>
      <c r="B29" s="202"/>
      <c r="C29" s="202"/>
      <c r="D29" s="202"/>
      <c r="E29" s="202"/>
      <c r="F29" s="202"/>
      <c r="G29" s="202"/>
    </row>
    <row r="30" spans="1:7" ht="96" customHeight="1" x14ac:dyDescent="0.25">
      <c r="A30" s="343"/>
      <c r="B30" s="344"/>
      <c r="C30" s="344"/>
      <c r="D30" s="344"/>
      <c r="E30" s="344"/>
      <c r="F30" s="344"/>
      <c r="G30" s="345"/>
    </row>
  </sheetData>
  <sheetProtection algorithmName="SHA-512" hashValue="k2I6VluZtVj4BPljHh5TiY2RodVC8fevyn1NB8Y0fQnPlm5W0y8VfgIGIDhjOL2Frk/Dkb4wekaIjaYxNHfbtw==" saltValue="CZPbceExV7UeXGdug1BNAA==" spinCount="100000" sheet="1" objects="1" scenarios="1"/>
  <mergeCells count="39">
    <mergeCell ref="A29:G29"/>
    <mergeCell ref="A30:G30"/>
    <mergeCell ref="D17:E17"/>
    <mergeCell ref="F17:G17"/>
    <mergeCell ref="D18:E18"/>
    <mergeCell ref="F18:G18"/>
    <mergeCell ref="D19:E19"/>
    <mergeCell ref="F19:G19"/>
    <mergeCell ref="F20:G20"/>
    <mergeCell ref="F21:G21"/>
    <mergeCell ref="D20:E20"/>
    <mergeCell ref="D21:E21"/>
    <mergeCell ref="A22:G22"/>
    <mergeCell ref="D23:G23"/>
    <mergeCell ref="B28:G28"/>
    <mergeCell ref="A13:G13"/>
    <mergeCell ref="B14:G14"/>
    <mergeCell ref="A15:G15"/>
    <mergeCell ref="D16:E16"/>
    <mergeCell ref="F16:G16"/>
    <mergeCell ref="B6:G6"/>
    <mergeCell ref="A7:B7"/>
    <mergeCell ref="D10:E10"/>
    <mergeCell ref="D11:E11"/>
    <mergeCell ref="D12:E12"/>
    <mergeCell ref="D7:E7"/>
    <mergeCell ref="F7:G7"/>
    <mergeCell ref="D8:E8"/>
    <mergeCell ref="F8:G8"/>
    <mergeCell ref="D9:E9"/>
    <mergeCell ref="F9:G9"/>
    <mergeCell ref="F10:G10"/>
    <mergeCell ref="F11:G11"/>
    <mergeCell ref="F12:G12"/>
    <mergeCell ref="A1:G1"/>
    <mergeCell ref="A2:G2"/>
    <mergeCell ref="A3:G3"/>
    <mergeCell ref="A4:G4"/>
    <mergeCell ref="A5:G5"/>
  </mergeCells>
  <printOptions horizontalCentered="1"/>
  <pageMargins left="0.25" right="0.25" top="0.5" bottom="0.75" header="0" footer="0"/>
  <pageSetup orientation="portrait" r:id="rId1"/>
  <headerFooter>
    <oddHeader>&amp;CPublic Disclosure of Proposed Collective Bargaining Agreement&amp;RPage 6</oddHeader>
    <oddFooter>&amp;LPrinted &amp;D &amp;T</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L36"/>
  <sheetViews>
    <sheetView topLeftCell="A18" zoomScaleNormal="100" workbookViewId="0">
      <selection activeCell="L38" sqref="L38"/>
    </sheetView>
  </sheetViews>
  <sheetFormatPr defaultColWidth="12.6640625" defaultRowHeight="15" customHeight="1" x14ac:dyDescent="0.25"/>
  <cols>
    <col min="1" max="1" width="2.77734375" customWidth="1"/>
    <col min="2" max="2" width="8.88671875" customWidth="1"/>
    <col min="3" max="3" width="23.77734375" customWidth="1"/>
    <col min="4" max="4" width="8.88671875" customWidth="1"/>
    <col min="5" max="5" width="3.88671875" customWidth="1"/>
    <col min="6" max="6" width="11.77734375" customWidth="1"/>
    <col min="7" max="7" width="9.88671875" customWidth="1"/>
    <col min="8" max="8" width="8.88671875" customWidth="1"/>
    <col min="9" max="9" width="15.109375" customWidth="1"/>
    <col min="10" max="10" width="7.21875" customWidth="1"/>
    <col min="11" max="11" width="6.109375" customWidth="1"/>
    <col min="12" max="12" width="94.77734375" customWidth="1"/>
    <col min="13" max="26" width="8.88671875" customWidth="1"/>
  </cols>
  <sheetData>
    <row r="1" spans="1:12" ht="12" customHeight="1" x14ac:dyDescent="0.3">
      <c r="A1" s="205" t="str">
        <f>IF('Page 1, Agreement'!C4=0," ",'Page 1, Agreement'!C4)</f>
        <v xml:space="preserve"> </v>
      </c>
      <c r="B1" s="202"/>
      <c r="C1" s="202"/>
      <c r="D1" s="202"/>
      <c r="E1" s="202"/>
      <c r="F1" s="202"/>
      <c r="G1" s="202"/>
      <c r="H1" s="202"/>
      <c r="I1" s="202"/>
      <c r="J1" s="202"/>
    </row>
    <row r="2" spans="1:12" ht="12" customHeight="1" x14ac:dyDescent="0.3">
      <c r="A2" s="205" t="str">
        <f>IF('Page 1, Agreement'!C5=0," ",'Page 1, Agreement'!C5)</f>
        <v xml:space="preserve"> </v>
      </c>
      <c r="B2" s="202"/>
      <c r="C2" s="202"/>
      <c r="D2" s="202"/>
      <c r="E2" s="202"/>
      <c r="F2" s="202"/>
      <c r="G2" s="202"/>
      <c r="H2" s="202"/>
      <c r="I2" s="202"/>
      <c r="J2" s="202"/>
    </row>
    <row r="3" spans="1:12" ht="12" customHeight="1" x14ac:dyDescent="0.3">
      <c r="B3" s="205"/>
      <c r="C3" s="202"/>
      <c r="D3" s="202"/>
      <c r="E3" s="202"/>
      <c r="F3" s="202"/>
      <c r="G3" s="202"/>
      <c r="H3" s="202"/>
      <c r="I3" s="202"/>
      <c r="J3" s="202"/>
    </row>
    <row r="4" spans="1:12" ht="32.25" customHeight="1" x14ac:dyDescent="0.3">
      <c r="A4" s="161" t="str">
        <f>"5."</f>
        <v>5.</v>
      </c>
      <c r="B4" s="245" t="s">
        <v>287</v>
      </c>
      <c r="C4" s="202"/>
      <c r="D4" s="202"/>
      <c r="E4" s="202"/>
      <c r="F4" s="202"/>
      <c r="G4" s="202"/>
      <c r="H4" s="202"/>
      <c r="I4" s="202"/>
      <c r="J4" s="202"/>
      <c r="L4" s="76" t="s">
        <v>263</v>
      </c>
    </row>
    <row r="5" spans="1:12" ht="12" customHeight="1" x14ac:dyDescent="0.3">
      <c r="B5" s="205"/>
      <c r="C5" s="202"/>
      <c r="D5" s="202"/>
      <c r="E5" s="202"/>
      <c r="F5" s="202"/>
      <c r="G5" s="202"/>
      <c r="H5" s="202"/>
      <c r="I5" s="202"/>
      <c r="J5" s="202"/>
    </row>
    <row r="6" spans="1:12" ht="15" customHeight="1" x14ac:dyDescent="0.25">
      <c r="A6" s="16"/>
      <c r="B6" s="298" t="s">
        <v>288</v>
      </c>
      <c r="C6" s="229"/>
      <c r="D6" s="229"/>
      <c r="E6" s="229"/>
      <c r="F6" s="229"/>
      <c r="G6" s="229"/>
      <c r="H6" s="229"/>
      <c r="I6" s="162">
        <f>'Page 1, Agreement'!E31</f>
        <v>0</v>
      </c>
      <c r="J6" s="74"/>
      <c r="K6" s="16"/>
      <c r="L6" s="72"/>
    </row>
    <row r="7" spans="1:12" ht="15" customHeight="1" x14ac:dyDescent="0.25">
      <c r="A7" s="16"/>
      <c r="B7" s="298" t="s">
        <v>289</v>
      </c>
      <c r="C7" s="229"/>
      <c r="D7" s="229"/>
      <c r="E7" s="229"/>
      <c r="F7" s="229"/>
      <c r="G7" s="229"/>
      <c r="H7" s="229"/>
      <c r="I7" s="162">
        <f>'Page 4c, Impact, Combined G.F.'!D29</f>
        <v>0</v>
      </c>
      <c r="J7" s="74"/>
      <c r="K7" s="16"/>
      <c r="L7" s="142"/>
    </row>
    <row r="8" spans="1:12" ht="15" customHeight="1" x14ac:dyDescent="0.25">
      <c r="A8" s="16"/>
      <c r="B8" s="297" t="s">
        <v>290</v>
      </c>
      <c r="C8" s="232"/>
      <c r="D8" s="232"/>
      <c r="E8" s="232"/>
      <c r="F8" s="232"/>
      <c r="G8" s="232"/>
      <c r="H8" s="232"/>
      <c r="I8" s="163">
        <f>'Page 4d, Impact, Adult Fund'!D27</f>
        <v>0</v>
      </c>
      <c r="J8" s="74"/>
      <c r="K8" s="16"/>
      <c r="L8" s="142"/>
    </row>
    <row r="9" spans="1:12" ht="15" customHeight="1" x14ac:dyDescent="0.25">
      <c r="A9" s="16"/>
      <c r="B9" s="297" t="s">
        <v>291</v>
      </c>
      <c r="C9" s="232"/>
      <c r="D9" s="232"/>
      <c r="E9" s="232"/>
      <c r="F9" s="232"/>
      <c r="G9" s="232"/>
      <c r="H9" s="232"/>
      <c r="I9" s="163">
        <f>'Page 4e, Impact, Child Dev Fund'!D27</f>
        <v>0</v>
      </c>
      <c r="J9" s="74"/>
      <c r="K9" s="16"/>
      <c r="L9" s="142"/>
    </row>
    <row r="10" spans="1:12" ht="15" customHeight="1" x14ac:dyDescent="0.25">
      <c r="A10" s="16"/>
      <c r="B10" s="297" t="s">
        <v>292</v>
      </c>
      <c r="C10" s="232"/>
      <c r="D10" s="232"/>
      <c r="E10" s="232"/>
      <c r="F10" s="232"/>
      <c r="G10" s="232"/>
      <c r="H10" s="232"/>
      <c r="I10" s="163">
        <f>'Page 4f, Impact, Cafeteria Fund'!D28</f>
        <v>0</v>
      </c>
      <c r="J10" s="74"/>
      <c r="K10" s="16"/>
      <c r="L10" s="142"/>
    </row>
    <row r="11" spans="1:12" ht="15" customHeight="1" x14ac:dyDescent="0.25">
      <c r="A11" s="16"/>
      <c r="B11" s="297" t="s">
        <v>293</v>
      </c>
      <c r="C11" s="232"/>
      <c r="D11" s="232"/>
      <c r="E11" s="232"/>
      <c r="F11" s="232"/>
      <c r="G11" s="232"/>
      <c r="H11" s="232"/>
      <c r="I11" s="163">
        <f>'Page 4g, Impact, Other Fund'!D27</f>
        <v>0</v>
      </c>
      <c r="J11" s="74"/>
      <c r="K11" s="16"/>
      <c r="L11" s="142"/>
    </row>
    <row r="12" spans="1:12" ht="15" customHeight="1" x14ac:dyDescent="0.25">
      <c r="A12" s="16"/>
      <c r="B12" s="297" t="s">
        <v>294</v>
      </c>
      <c r="C12" s="232"/>
      <c r="D12" s="232"/>
      <c r="E12" s="232"/>
      <c r="F12" s="232"/>
      <c r="G12" s="232"/>
      <c r="H12" s="232"/>
      <c r="I12" s="163">
        <f>'Page 4h, Impact, Other Fund'!D27</f>
        <v>0</v>
      </c>
      <c r="J12" s="74"/>
      <c r="K12" s="16"/>
      <c r="L12" s="142"/>
    </row>
    <row r="13" spans="1:12" ht="15" customHeight="1" x14ac:dyDescent="0.25">
      <c r="A13" s="16"/>
      <c r="B13" s="297" t="s">
        <v>295</v>
      </c>
      <c r="C13" s="232"/>
      <c r="D13" s="232"/>
      <c r="E13" s="232"/>
      <c r="F13" s="232"/>
      <c r="G13" s="232"/>
      <c r="H13" s="232"/>
      <c r="I13" s="163">
        <f>SUM(I7:I12)</f>
        <v>0</v>
      </c>
      <c r="J13" s="74"/>
      <c r="K13" s="16"/>
      <c r="L13" s="142"/>
    </row>
    <row r="14" spans="1:12" ht="15" customHeight="1" x14ac:dyDescent="0.25">
      <c r="A14" s="16"/>
      <c r="B14" s="260"/>
      <c r="C14" s="202"/>
      <c r="D14" s="202"/>
      <c r="E14" s="202"/>
      <c r="F14" s="202"/>
      <c r="G14" s="202"/>
      <c r="H14" s="202"/>
      <c r="I14" s="202"/>
      <c r="J14" s="202"/>
      <c r="K14" s="16"/>
      <c r="L14" s="72"/>
    </row>
    <row r="15" spans="1:12" ht="15" customHeight="1" x14ac:dyDescent="0.25">
      <c r="A15" s="16"/>
      <c r="B15" s="302" t="s">
        <v>296</v>
      </c>
      <c r="C15" s="202"/>
      <c r="D15" s="202"/>
      <c r="E15" s="202"/>
      <c r="F15" s="202"/>
      <c r="G15" s="202"/>
      <c r="H15" s="202"/>
      <c r="I15" s="162">
        <f>I6+I13</f>
        <v>0</v>
      </c>
      <c r="J15" s="74"/>
      <c r="K15" s="16"/>
      <c r="L15" s="142"/>
    </row>
    <row r="16" spans="1:12" ht="15" customHeight="1" x14ac:dyDescent="0.3">
      <c r="A16" s="7"/>
      <c r="B16" s="303" t="s">
        <v>297</v>
      </c>
      <c r="C16" s="202"/>
      <c r="D16" s="202"/>
      <c r="E16" s="202"/>
      <c r="F16" s="202"/>
      <c r="G16" s="202"/>
      <c r="H16" s="202"/>
      <c r="I16" s="202"/>
      <c r="J16" s="202"/>
      <c r="K16" s="164"/>
      <c r="L16" s="142"/>
    </row>
    <row r="17" spans="1:10" ht="63" customHeight="1" x14ac:dyDescent="0.25">
      <c r="A17" s="165"/>
      <c r="B17" s="343"/>
      <c r="C17" s="344"/>
      <c r="D17" s="344"/>
      <c r="E17" s="344"/>
      <c r="F17" s="344"/>
      <c r="G17" s="344"/>
      <c r="H17" s="344"/>
      <c r="I17" s="344"/>
      <c r="J17" s="345"/>
    </row>
    <row r="18" spans="1:10" ht="15" customHeight="1" x14ac:dyDescent="0.25">
      <c r="A18" s="304"/>
      <c r="B18" s="202"/>
      <c r="C18" s="202"/>
      <c r="D18" s="202"/>
      <c r="E18" s="202"/>
      <c r="F18" s="202"/>
      <c r="G18" s="202"/>
      <c r="H18" s="202"/>
      <c r="I18" s="202"/>
      <c r="J18" s="202"/>
    </row>
    <row r="19" spans="1:10" ht="15" customHeight="1" x14ac:dyDescent="0.3">
      <c r="A19" s="166" t="s">
        <v>117</v>
      </c>
      <c r="B19" s="207" t="s">
        <v>298</v>
      </c>
      <c r="C19" s="202"/>
      <c r="D19" s="202"/>
      <c r="E19" s="202"/>
      <c r="F19" s="202"/>
      <c r="G19" s="202"/>
      <c r="H19" s="202"/>
      <c r="I19" s="202"/>
      <c r="J19" s="202"/>
    </row>
    <row r="20" spans="1:10" ht="47.25" customHeight="1" x14ac:dyDescent="0.3">
      <c r="A20" s="7"/>
      <c r="B20" s="206" t="s">
        <v>299</v>
      </c>
      <c r="C20" s="202"/>
      <c r="D20" s="202"/>
      <c r="E20" s="202"/>
      <c r="F20" s="202"/>
      <c r="G20" s="202"/>
      <c r="H20" s="202"/>
      <c r="I20" s="202"/>
      <c r="J20" s="202"/>
    </row>
    <row r="21" spans="1:10" ht="12.75" customHeight="1" x14ac:dyDescent="0.25">
      <c r="A21" s="73"/>
      <c r="B21" s="299" t="s">
        <v>300</v>
      </c>
      <c r="C21" s="202"/>
      <c r="D21" s="202"/>
      <c r="E21" s="202"/>
      <c r="F21" s="168" t="s">
        <v>301</v>
      </c>
      <c r="G21" s="167" t="s">
        <v>302</v>
      </c>
      <c r="H21" s="299" t="s">
        <v>303</v>
      </c>
      <c r="I21" s="202"/>
      <c r="J21" s="202"/>
    </row>
    <row r="22" spans="1:10" ht="15" customHeight="1" x14ac:dyDescent="0.25">
      <c r="A22" s="73"/>
      <c r="B22" s="300" t="s">
        <v>304</v>
      </c>
      <c r="C22" s="229"/>
      <c r="D22" s="229"/>
      <c r="E22" s="229"/>
      <c r="F22" s="162">
        <f>'Page 4c, Impact, Combined G.F.'!C29</f>
        <v>0</v>
      </c>
      <c r="G22" s="169" t="e">
        <f>F22/SUM('Page 4c, Impact, Combined G.F.'!C24+'Page 4c, Impact, Combined G.F.'!C27)</f>
        <v>#DIV/0!</v>
      </c>
      <c r="H22" s="361"/>
      <c r="I22" s="314"/>
      <c r="J22" s="315"/>
    </row>
    <row r="23" spans="1:10" ht="15" customHeight="1" x14ac:dyDescent="0.3">
      <c r="A23" s="73"/>
      <c r="B23" s="301" t="s">
        <v>305</v>
      </c>
      <c r="C23" s="232"/>
      <c r="D23" s="232"/>
      <c r="E23" s="232"/>
      <c r="F23" s="163">
        <f>'Page 5c, MYP, Combined'!C30</f>
        <v>0</v>
      </c>
      <c r="G23" s="169" t="e">
        <f>F23/SUM('Page 5c, MYP, Combined'!C25+'Page 5c, MYP, Combined'!C28)</f>
        <v>#DIV/0!</v>
      </c>
      <c r="H23" s="362"/>
      <c r="I23" s="317"/>
      <c r="J23" s="318"/>
    </row>
    <row r="24" spans="1:10" ht="15" customHeight="1" x14ac:dyDescent="0.25">
      <c r="A24" s="73"/>
      <c r="B24" s="301" t="s">
        <v>306</v>
      </c>
      <c r="C24" s="232"/>
      <c r="D24" s="232"/>
      <c r="E24" s="232"/>
      <c r="F24" s="163">
        <f>'Page 5c, MYP, Combined'!D30</f>
        <v>0</v>
      </c>
      <c r="G24" s="169" t="e">
        <f>F24/SUM('Page 5c, MYP, Combined'!D25+'Page 5c, MYP, Combined'!D28)</f>
        <v>#DIV/0!</v>
      </c>
      <c r="H24" s="362"/>
      <c r="I24" s="317"/>
      <c r="J24" s="318"/>
    </row>
    <row r="25" spans="1:10" ht="15" customHeight="1" x14ac:dyDescent="0.25">
      <c r="A25" s="73"/>
      <c r="B25" s="301" t="s">
        <v>307</v>
      </c>
      <c r="C25" s="232"/>
      <c r="D25" s="232"/>
      <c r="E25" s="232"/>
      <c r="F25" s="163">
        <f>'Page 5c, MYP, Combined'!E30</f>
        <v>0</v>
      </c>
      <c r="G25" s="169" t="e">
        <f>F25/SUM('Page 5c, MYP, Combined'!E25+'Page 5c, MYP, Combined'!E28)</f>
        <v>#DIV/0!</v>
      </c>
      <c r="H25" s="363"/>
      <c r="I25" s="317"/>
      <c r="J25" s="318"/>
    </row>
    <row r="26" spans="1:10" ht="15" customHeight="1" x14ac:dyDescent="0.25">
      <c r="A26" s="73"/>
      <c r="B26" s="305" t="s">
        <v>308</v>
      </c>
      <c r="C26" s="234"/>
      <c r="D26" s="234"/>
      <c r="E26" s="234"/>
      <c r="F26" s="234"/>
      <c r="G26" s="234"/>
      <c r="H26" s="234"/>
      <c r="I26" s="234"/>
      <c r="J26" s="234"/>
    </row>
    <row r="27" spans="1:10" ht="48" customHeight="1" x14ac:dyDescent="0.25">
      <c r="A27" s="73"/>
      <c r="B27" s="343"/>
      <c r="C27" s="344"/>
      <c r="D27" s="344"/>
      <c r="E27" s="344"/>
      <c r="F27" s="344"/>
      <c r="G27" s="344"/>
      <c r="H27" s="344"/>
      <c r="I27" s="344"/>
      <c r="J27" s="345"/>
    </row>
    <row r="28" spans="1:10" ht="15" customHeight="1" x14ac:dyDescent="0.25">
      <c r="A28" s="304"/>
      <c r="B28" s="202"/>
      <c r="C28" s="202"/>
      <c r="D28" s="202"/>
      <c r="E28" s="202"/>
      <c r="F28" s="202"/>
      <c r="G28" s="202"/>
      <c r="H28" s="202"/>
      <c r="I28" s="202"/>
      <c r="J28" s="202"/>
    </row>
    <row r="29" spans="1:10" ht="27" customHeight="1" x14ac:dyDescent="0.3">
      <c r="A29" s="170" t="s">
        <v>119</v>
      </c>
      <c r="B29" s="307" t="s">
        <v>309</v>
      </c>
      <c r="C29" s="202"/>
      <c r="D29" s="202"/>
      <c r="E29" s="202"/>
      <c r="F29" s="202"/>
      <c r="G29" s="202"/>
      <c r="H29" s="202"/>
      <c r="I29" s="202"/>
      <c r="J29" s="202"/>
    </row>
    <row r="30" spans="1:10" ht="15" customHeight="1" x14ac:dyDescent="0.3">
      <c r="A30" s="170"/>
      <c r="B30" s="303"/>
      <c r="C30" s="202"/>
      <c r="D30" s="202"/>
      <c r="E30" s="202"/>
      <c r="F30" s="202"/>
      <c r="G30" s="202"/>
      <c r="H30" s="202"/>
      <c r="I30" s="202"/>
      <c r="J30" s="202"/>
    </row>
    <row r="31" spans="1:10" ht="47.25" customHeight="1" x14ac:dyDescent="0.3">
      <c r="A31" s="7"/>
      <c r="B31" s="206" t="s">
        <v>310</v>
      </c>
      <c r="C31" s="202"/>
      <c r="D31" s="202"/>
      <c r="E31" s="202"/>
      <c r="F31" s="202"/>
      <c r="G31" s="202"/>
      <c r="H31" s="202"/>
      <c r="I31" s="202"/>
      <c r="J31" s="202"/>
    </row>
    <row r="32" spans="1:10" ht="15" customHeight="1" x14ac:dyDescent="0.25">
      <c r="A32" s="73"/>
      <c r="B32" s="299" t="s">
        <v>311</v>
      </c>
      <c r="C32" s="202"/>
      <c r="D32" s="299" t="s">
        <v>240</v>
      </c>
      <c r="E32" s="202"/>
      <c r="F32" s="299" t="s">
        <v>312</v>
      </c>
      <c r="G32" s="202"/>
      <c r="H32" s="202"/>
      <c r="I32" s="202"/>
      <c r="J32" s="202"/>
    </row>
    <row r="33" spans="2:10" ht="15" customHeight="1" x14ac:dyDescent="0.25">
      <c r="B33" s="298" t="s">
        <v>313</v>
      </c>
      <c r="C33" s="229"/>
      <c r="D33" s="306">
        <f>'Page 5a, MYP, Unrestricted'!D24</f>
        <v>0</v>
      </c>
      <c r="E33" s="229"/>
      <c r="F33" s="361"/>
      <c r="G33" s="314"/>
      <c r="H33" s="314"/>
      <c r="I33" s="314"/>
      <c r="J33" s="315"/>
    </row>
    <row r="34" spans="2:10" ht="15" customHeight="1" x14ac:dyDescent="0.25">
      <c r="B34" s="297" t="s">
        <v>314</v>
      </c>
      <c r="C34" s="232"/>
      <c r="D34" s="296">
        <f>'Page 5b, MYP, Restricted'!D24</f>
        <v>0</v>
      </c>
      <c r="E34" s="232"/>
      <c r="F34" s="362"/>
      <c r="G34" s="317"/>
      <c r="H34" s="317"/>
      <c r="I34" s="317"/>
      <c r="J34" s="318"/>
    </row>
    <row r="35" spans="2:10" ht="15" customHeight="1" x14ac:dyDescent="0.25">
      <c r="B35" s="298" t="s">
        <v>315</v>
      </c>
      <c r="C35" s="229"/>
      <c r="D35" s="296">
        <f>'Page 5a, MYP, Unrestricted'!E24</f>
        <v>0</v>
      </c>
      <c r="E35" s="232"/>
      <c r="F35" s="362"/>
      <c r="G35" s="317"/>
      <c r="H35" s="317"/>
      <c r="I35" s="317"/>
      <c r="J35" s="318"/>
    </row>
    <row r="36" spans="2:10" ht="15" customHeight="1" x14ac:dyDescent="0.25">
      <c r="B36" s="297" t="s">
        <v>316</v>
      </c>
      <c r="C36" s="232"/>
      <c r="D36" s="296">
        <f>'Page 5b, MYP, Restricted'!E24</f>
        <v>0</v>
      </c>
      <c r="E36" s="232"/>
      <c r="F36" s="362"/>
      <c r="G36" s="317"/>
      <c r="H36" s="317"/>
      <c r="I36" s="317"/>
      <c r="J36" s="318"/>
    </row>
  </sheetData>
  <sheetProtection algorithmName="SHA-512" hashValue="gy4NO/KFKj7Tt/yAqR02TUBcvnBjOpLg4KeGVMKG6eqm8LTOhTgOY32/CVHDdHHPC+vTh4uX3e2Zt4Y/mC0XAw==" saltValue="nZNRLUVdqumaB/hi0DSpbg==" spinCount="100000" sheet="1" objects="1" scenarios="1"/>
  <mergeCells count="51">
    <mergeCell ref="B26:J26"/>
    <mergeCell ref="B27:J27"/>
    <mergeCell ref="A28:J28"/>
    <mergeCell ref="D33:E33"/>
    <mergeCell ref="F33:J33"/>
    <mergeCell ref="B29:J29"/>
    <mergeCell ref="B30:J30"/>
    <mergeCell ref="B31:J31"/>
    <mergeCell ref="B32:C32"/>
    <mergeCell ref="D32:E32"/>
    <mergeCell ref="F32:J32"/>
    <mergeCell ref="B33:C33"/>
    <mergeCell ref="B22:E22"/>
    <mergeCell ref="B23:E23"/>
    <mergeCell ref="B24:E24"/>
    <mergeCell ref="B25:E25"/>
    <mergeCell ref="B15:H15"/>
    <mergeCell ref="B16:J16"/>
    <mergeCell ref="B17:J17"/>
    <mergeCell ref="A18:J18"/>
    <mergeCell ref="B19:J19"/>
    <mergeCell ref="B20:J20"/>
    <mergeCell ref="H21:J21"/>
    <mergeCell ref="H22:J22"/>
    <mergeCell ref="H23:J23"/>
    <mergeCell ref="H24:J24"/>
    <mergeCell ref="H25:J25"/>
    <mergeCell ref="B11:H11"/>
    <mergeCell ref="B12:H12"/>
    <mergeCell ref="B13:H13"/>
    <mergeCell ref="B14:J14"/>
    <mergeCell ref="B21:E21"/>
    <mergeCell ref="B6:H6"/>
    <mergeCell ref="B7:H7"/>
    <mergeCell ref="B8:H8"/>
    <mergeCell ref="B9:H9"/>
    <mergeCell ref="B10:H10"/>
    <mergeCell ref="A1:J1"/>
    <mergeCell ref="A2:J2"/>
    <mergeCell ref="B3:J3"/>
    <mergeCell ref="B4:J4"/>
    <mergeCell ref="B5:J5"/>
    <mergeCell ref="D36:E36"/>
    <mergeCell ref="F36:J36"/>
    <mergeCell ref="B34:C34"/>
    <mergeCell ref="D34:E34"/>
    <mergeCell ref="F34:J34"/>
    <mergeCell ref="B35:C35"/>
    <mergeCell ref="D35:E35"/>
    <mergeCell ref="F35:J35"/>
    <mergeCell ref="B36:C36"/>
  </mergeCells>
  <printOptions horizontalCentered="1"/>
  <pageMargins left="0.25" right="0.25" top="0.5" bottom="0.75" header="0" footer="0"/>
  <pageSetup orientation="portrait" r:id="rId1"/>
  <headerFooter>
    <oddHeader>&amp;CPublic Disclosure of Proposed Collective Bargaining Agreement&amp;RPage 7</oddHeader>
    <oddFooter>&amp;LPrinted &amp;D &amp;T</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107"/>
  <sheetViews>
    <sheetView workbookViewId="0">
      <selection sqref="A1:B1"/>
    </sheetView>
  </sheetViews>
  <sheetFormatPr defaultColWidth="12.6640625" defaultRowHeight="15" customHeight="1" x14ac:dyDescent="0.25"/>
  <cols>
    <col min="1" max="1" width="13.109375" customWidth="1"/>
    <col min="2" max="2" width="100.77734375" customWidth="1"/>
    <col min="3" max="3" width="2" hidden="1" customWidth="1"/>
    <col min="4" max="26" width="8.88671875" customWidth="1"/>
  </cols>
  <sheetData>
    <row r="1" spans="1:2" ht="15.75" customHeight="1" x14ac:dyDescent="0.3">
      <c r="A1" s="204" t="s">
        <v>36</v>
      </c>
      <c r="B1" s="202"/>
    </row>
    <row r="2" spans="1:2" ht="15.75" customHeight="1" x14ac:dyDescent="0.3">
      <c r="A2" s="204" t="s">
        <v>37</v>
      </c>
      <c r="B2" s="202"/>
    </row>
    <row r="3" spans="1:2" ht="12" customHeight="1" x14ac:dyDescent="0.3">
      <c r="A3" s="204"/>
      <c r="B3" s="202"/>
    </row>
    <row r="4" spans="1:2" ht="15.75" customHeight="1" x14ac:dyDescent="0.25">
      <c r="A4" s="203" t="s">
        <v>38</v>
      </c>
      <c r="B4" s="202"/>
    </row>
    <row r="5" spans="1:2" ht="15.75" customHeight="1" x14ac:dyDescent="0.25">
      <c r="A5" s="202"/>
      <c r="B5" s="202"/>
    </row>
    <row r="6" spans="1:2" ht="12.75" customHeight="1" x14ac:dyDescent="0.3">
      <c r="A6" s="215"/>
      <c r="B6" s="202"/>
    </row>
    <row r="7" spans="1:2" ht="15.75" customHeight="1" x14ac:dyDescent="0.3">
      <c r="A7" s="207" t="s">
        <v>39</v>
      </c>
      <c r="B7" s="202"/>
    </row>
    <row r="8" spans="1:2" ht="12.75" customHeight="1" x14ac:dyDescent="0.3">
      <c r="A8" s="215"/>
      <c r="B8" s="202"/>
    </row>
    <row r="9" spans="1:2" ht="15.75" customHeight="1" x14ac:dyDescent="0.3">
      <c r="A9" s="215"/>
      <c r="B9" s="203" t="s">
        <v>40</v>
      </c>
    </row>
    <row r="10" spans="1:2" ht="15.75" customHeight="1" x14ac:dyDescent="0.3">
      <c r="A10" s="202"/>
      <c r="B10" s="202"/>
    </row>
    <row r="11" spans="1:2" ht="12.75" customHeight="1" x14ac:dyDescent="0.3">
      <c r="A11" s="215"/>
      <c r="B11" s="202"/>
    </row>
    <row r="12" spans="1:2" ht="15.75" customHeight="1" x14ac:dyDescent="0.3">
      <c r="A12" s="9" t="s">
        <v>41</v>
      </c>
      <c r="B12" s="216" t="s">
        <v>42</v>
      </c>
    </row>
    <row r="13" spans="1:2" ht="15.75" customHeight="1" x14ac:dyDescent="0.3">
      <c r="A13" s="7"/>
      <c r="B13" s="202"/>
    </row>
    <row r="14" spans="1:2" ht="12.75" customHeight="1" x14ac:dyDescent="0.3">
      <c r="A14" s="205"/>
      <c r="B14" s="202"/>
    </row>
    <row r="15" spans="1:2" ht="15.75" customHeight="1" x14ac:dyDescent="0.3">
      <c r="A15" s="205"/>
      <c r="B15" s="216" t="s">
        <v>43</v>
      </c>
    </row>
    <row r="16" spans="1:2" ht="15.75" customHeight="1" x14ac:dyDescent="0.3">
      <c r="A16" s="202"/>
      <c r="B16" s="202"/>
    </row>
    <row r="17" spans="1:2" ht="12.75" customHeight="1" x14ac:dyDescent="0.3">
      <c r="A17" s="205"/>
      <c r="B17" s="202"/>
    </row>
    <row r="18" spans="1:2" ht="15.75" customHeight="1" x14ac:dyDescent="0.3">
      <c r="A18" s="7"/>
      <c r="B18" s="18" t="s">
        <v>44</v>
      </c>
    </row>
    <row r="19" spans="1:2" ht="12.75" customHeight="1" x14ac:dyDescent="0.3">
      <c r="A19" s="205"/>
      <c r="B19" s="202"/>
    </row>
    <row r="20" spans="1:2" ht="15.75" customHeight="1" x14ac:dyDescent="0.3">
      <c r="A20" s="9" t="s">
        <v>45</v>
      </c>
      <c r="B20" s="216" t="s">
        <v>46</v>
      </c>
    </row>
    <row r="21" spans="1:2" ht="15.75" customHeight="1" x14ac:dyDescent="0.3">
      <c r="A21" s="7"/>
      <c r="B21" s="202"/>
    </row>
    <row r="22" spans="1:2" ht="12.75" customHeight="1" x14ac:dyDescent="0.3">
      <c r="A22" s="7"/>
      <c r="B22" s="17"/>
    </row>
    <row r="23" spans="1:2" ht="15.75" customHeight="1" x14ac:dyDescent="0.3">
      <c r="A23" s="205"/>
      <c r="B23" s="216" t="s">
        <v>47</v>
      </c>
    </row>
    <row r="24" spans="1:2" ht="15.75" customHeight="1" x14ac:dyDescent="0.3">
      <c r="A24" s="202"/>
      <c r="B24" s="202"/>
    </row>
    <row r="25" spans="1:2" ht="12.75" customHeight="1" x14ac:dyDescent="0.3">
      <c r="A25" s="205"/>
      <c r="B25" s="202"/>
    </row>
    <row r="26" spans="1:2" ht="15.75" customHeight="1" x14ac:dyDescent="0.3">
      <c r="A26" s="7"/>
      <c r="B26" s="18" t="s">
        <v>48</v>
      </c>
    </row>
    <row r="27" spans="1:2" ht="12.75" customHeight="1" x14ac:dyDescent="0.3">
      <c r="A27" s="205"/>
      <c r="B27" s="202"/>
    </row>
    <row r="28" spans="1:2" ht="15.75" customHeight="1" x14ac:dyDescent="0.3">
      <c r="A28" s="7"/>
      <c r="B28" s="216" t="s">
        <v>49</v>
      </c>
    </row>
    <row r="29" spans="1:2" ht="15.75" customHeight="1" x14ac:dyDescent="0.3">
      <c r="A29" s="7"/>
      <c r="B29" s="202"/>
    </row>
    <row r="30" spans="1:2" ht="12.75" customHeight="1" x14ac:dyDescent="0.3">
      <c r="A30" s="205"/>
      <c r="B30" s="202"/>
    </row>
    <row r="31" spans="1:2" ht="15.75" customHeight="1" x14ac:dyDescent="0.3">
      <c r="A31" s="9" t="s">
        <v>50</v>
      </c>
      <c r="B31" s="19" t="s">
        <v>51</v>
      </c>
    </row>
    <row r="32" spans="1:2" ht="12.75" customHeight="1" x14ac:dyDescent="0.3">
      <c r="A32" s="205"/>
      <c r="B32" s="202"/>
    </row>
    <row r="33" spans="1:2" ht="15.75" customHeight="1" x14ac:dyDescent="0.3">
      <c r="A33" s="205"/>
      <c r="B33" s="216" t="s">
        <v>52</v>
      </c>
    </row>
    <row r="34" spans="1:2" ht="15.75" customHeight="1" x14ac:dyDescent="0.3">
      <c r="A34" s="202"/>
      <c r="B34" s="202"/>
    </row>
    <row r="35" spans="1:2" ht="12.75" customHeight="1" x14ac:dyDescent="0.3">
      <c r="A35" s="205"/>
      <c r="B35" s="202"/>
    </row>
    <row r="36" spans="1:2" ht="15.75" customHeight="1" x14ac:dyDescent="0.3">
      <c r="A36" s="205"/>
      <c r="B36" s="216" t="s">
        <v>53</v>
      </c>
    </row>
    <row r="37" spans="1:2" ht="15.75" customHeight="1" x14ac:dyDescent="0.3">
      <c r="A37" s="202"/>
      <c r="B37" s="202"/>
    </row>
    <row r="38" spans="1:2" ht="12.75" customHeight="1" x14ac:dyDescent="0.3">
      <c r="A38" s="205"/>
      <c r="B38" s="202"/>
    </row>
    <row r="39" spans="1:2" ht="15.75" customHeight="1" x14ac:dyDescent="0.3">
      <c r="A39" s="9" t="s">
        <v>54</v>
      </c>
      <c r="B39" s="216" t="s">
        <v>55</v>
      </c>
    </row>
    <row r="40" spans="1:2" ht="15.75" customHeight="1" x14ac:dyDescent="0.3">
      <c r="A40" s="7"/>
      <c r="B40" s="202"/>
    </row>
    <row r="41" spans="1:2" ht="12.75" customHeight="1" x14ac:dyDescent="0.3">
      <c r="A41" s="205"/>
      <c r="B41" s="202"/>
    </row>
    <row r="42" spans="1:2" ht="15.75" customHeight="1" x14ac:dyDescent="0.3">
      <c r="A42" s="205"/>
      <c r="B42" s="216" t="s">
        <v>56</v>
      </c>
    </row>
    <row r="43" spans="1:2" ht="15.75" customHeight="1" x14ac:dyDescent="0.3">
      <c r="A43" s="202"/>
      <c r="B43" s="202"/>
    </row>
    <row r="44" spans="1:2" ht="12.75" customHeight="1" x14ac:dyDescent="0.3">
      <c r="A44" s="205"/>
      <c r="B44" s="202"/>
    </row>
    <row r="45" spans="1:2" ht="15.75" customHeight="1" x14ac:dyDescent="0.3">
      <c r="A45" s="7"/>
      <c r="B45" s="18" t="s">
        <v>57</v>
      </c>
    </row>
    <row r="46" spans="1:2" ht="15.75" customHeight="1" x14ac:dyDescent="0.3">
      <c r="A46" s="7"/>
      <c r="B46" s="18"/>
    </row>
    <row r="47" spans="1:2" ht="15.75" customHeight="1" x14ac:dyDescent="0.3">
      <c r="A47" s="9" t="s">
        <v>58</v>
      </c>
      <c r="B47" s="18" t="s">
        <v>59</v>
      </c>
    </row>
    <row r="48" spans="1:2" ht="12.75" customHeight="1" x14ac:dyDescent="0.3">
      <c r="A48" s="205"/>
      <c r="B48" s="202"/>
    </row>
    <row r="49" spans="1:2" ht="15.75" customHeight="1" x14ac:dyDescent="0.3">
      <c r="A49" s="9" t="s">
        <v>60</v>
      </c>
      <c r="B49" s="216" t="s">
        <v>61</v>
      </c>
    </row>
    <row r="50" spans="1:2" ht="15.75" customHeight="1" x14ac:dyDescent="0.3">
      <c r="A50" s="7"/>
      <c r="B50" s="202"/>
    </row>
    <row r="51" spans="1:2" ht="12.75" customHeight="1" x14ac:dyDescent="0.3">
      <c r="A51" s="205"/>
      <c r="B51" s="202"/>
    </row>
    <row r="52" spans="1:2" ht="15.75" customHeight="1" x14ac:dyDescent="0.3">
      <c r="A52" s="9" t="s">
        <v>62</v>
      </c>
      <c r="B52" s="17" t="s">
        <v>63</v>
      </c>
    </row>
    <row r="53" spans="1:2" ht="15.75" customHeight="1" x14ac:dyDescent="0.3">
      <c r="A53" s="205"/>
      <c r="B53" s="202"/>
    </row>
    <row r="54" spans="1:2" ht="15.75" customHeight="1" x14ac:dyDescent="0.3">
      <c r="A54" s="207" t="s">
        <v>64</v>
      </c>
      <c r="B54" s="202"/>
    </row>
    <row r="55" spans="1:2" ht="15.75" customHeight="1" x14ac:dyDescent="0.3">
      <c r="A55" s="204"/>
      <c r="B55" s="202"/>
    </row>
    <row r="56" spans="1:2" ht="15.75" customHeight="1" x14ac:dyDescent="0.3">
      <c r="A56" s="204"/>
      <c r="B56" s="202"/>
    </row>
    <row r="57" spans="1:2" ht="15.75" customHeight="1" x14ac:dyDescent="0.3">
      <c r="A57" s="204" t="s">
        <v>36</v>
      </c>
      <c r="B57" s="202"/>
    </row>
    <row r="58" spans="1:2" ht="15.75" customHeight="1" x14ac:dyDescent="0.3">
      <c r="A58" s="204" t="s">
        <v>37</v>
      </c>
      <c r="B58" s="202"/>
    </row>
    <row r="59" spans="1:2" ht="15" customHeight="1" x14ac:dyDescent="0.3">
      <c r="A59" s="205"/>
      <c r="B59" s="202"/>
    </row>
    <row r="60" spans="1:2" ht="15" customHeight="1" x14ac:dyDescent="0.3">
      <c r="A60" s="217" t="s">
        <v>65</v>
      </c>
      <c r="B60" s="202"/>
    </row>
    <row r="61" spans="1:2" ht="15" customHeight="1" x14ac:dyDescent="0.3">
      <c r="A61" s="204" t="s">
        <v>66</v>
      </c>
      <c r="B61" s="202"/>
    </row>
    <row r="62" spans="1:2" ht="12.75" customHeight="1" x14ac:dyDescent="0.3">
      <c r="A62" s="1"/>
      <c r="B62" s="1"/>
    </row>
    <row r="63" spans="1:2" ht="15.75" customHeight="1" x14ac:dyDescent="0.35">
      <c r="A63" s="5" t="s">
        <v>67</v>
      </c>
      <c r="B63" s="203" t="s">
        <v>68</v>
      </c>
    </row>
    <row r="64" spans="1:2" ht="15.75" customHeight="1" x14ac:dyDescent="0.3">
      <c r="A64" s="13"/>
      <c r="B64" s="202"/>
    </row>
    <row r="65" spans="1:2" ht="12.75" customHeight="1" x14ac:dyDescent="0.3">
      <c r="A65" s="204"/>
      <c r="B65" s="202"/>
    </row>
    <row r="66" spans="1:2" ht="15.75" customHeight="1" x14ac:dyDescent="0.35">
      <c r="A66" s="5" t="s">
        <v>67</v>
      </c>
      <c r="B66" s="203" t="s">
        <v>69</v>
      </c>
    </row>
    <row r="67" spans="1:2" ht="15.75" customHeight="1" x14ac:dyDescent="0.3">
      <c r="A67" s="13"/>
      <c r="B67" s="202"/>
    </row>
    <row r="68" spans="1:2" ht="12.75" customHeight="1" x14ac:dyDescent="0.3">
      <c r="A68" s="205"/>
      <c r="B68" s="202"/>
    </row>
    <row r="69" spans="1:2" ht="15.75" customHeight="1" x14ac:dyDescent="0.35">
      <c r="A69" s="5" t="s">
        <v>67</v>
      </c>
      <c r="B69" s="7" t="s">
        <v>70</v>
      </c>
    </row>
    <row r="70" spans="1:2" ht="12.75" customHeight="1" x14ac:dyDescent="0.3">
      <c r="A70" s="205"/>
      <c r="B70" s="202"/>
    </row>
    <row r="71" spans="1:2" ht="15.75" customHeight="1" x14ac:dyDescent="0.3">
      <c r="A71" s="207" t="s">
        <v>71</v>
      </c>
      <c r="B71" s="202"/>
    </row>
    <row r="72" spans="1:2" ht="12.75" customHeight="1" x14ac:dyDescent="0.3">
      <c r="A72" s="205"/>
      <c r="B72" s="202"/>
    </row>
    <row r="73" spans="1:2" ht="15.75" customHeight="1" x14ac:dyDescent="0.35">
      <c r="A73" s="5" t="s">
        <v>67</v>
      </c>
      <c r="B73" s="203" t="s">
        <v>72</v>
      </c>
    </row>
    <row r="74" spans="1:2" ht="15.75" customHeight="1" x14ac:dyDescent="0.3">
      <c r="A74" s="9"/>
      <c r="B74" s="202"/>
    </row>
    <row r="75" spans="1:2" ht="12.75" customHeight="1" x14ac:dyDescent="0.3">
      <c r="A75" s="205"/>
      <c r="B75" s="202"/>
    </row>
    <row r="76" spans="1:2" ht="15.75" customHeight="1" x14ac:dyDescent="0.3">
      <c r="A76" s="207" t="s">
        <v>73</v>
      </c>
      <c r="B76" s="202"/>
    </row>
    <row r="77" spans="1:2" ht="12" customHeight="1" x14ac:dyDescent="0.3">
      <c r="A77" s="13"/>
      <c r="B77" s="13"/>
    </row>
    <row r="78" spans="1:2" ht="15.75" customHeight="1" x14ac:dyDescent="0.35">
      <c r="A78" s="5" t="s">
        <v>67</v>
      </c>
      <c r="B78" s="203" t="s">
        <v>74</v>
      </c>
    </row>
    <row r="79" spans="1:2" ht="15.75" customHeight="1" x14ac:dyDescent="0.3">
      <c r="A79" s="13"/>
      <c r="B79" s="202"/>
    </row>
    <row r="80" spans="1:2" ht="12.75" customHeight="1" x14ac:dyDescent="0.3">
      <c r="A80" s="205"/>
      <c r="B80" s="202"/>
    </row>
    <row r="81" spans="1:7" ht="15.75" customHeight="1" x14ac:dyDescent="0.35">
      <c r="A81" s="5" t="s">
        <v>67</v>
      </c>
      <c r="B81" s="203" t="s">
        <v>75</v>
      </c>
      <c r="C81" s="7"/>
      <c r="D81" s="7"/>
      <c r="E81" s="7"/>
      <c r="F81" s="7"/>
      <c r="G81" s="7"/>
    </row>
    <row r="82" spans="1:7" ht="15.75" customHeight="1" x14ac:dyDescent="0.3">
      <c r="A82" s="205"/>
      <c r="B82" s="202"/>
      <c r="C82" s="7"/>
      <c r="D82" s="7"/>
      <c r="E82" s="7"/>
      <c r="F82" s="7"/>
      <c r="G82" s="7"/>
    </row>
    <row r="83" spans="1:7" ht="15.75" customHeight="1" x14ac:dyDescent="0.3">
      <c r="A83" s="202"/>
      <c r="B83" s="202"/>
      <c r="C83" s="7"/>
      <c r="D83" s="7"/>
      <c r="E83" s="7"/>
      <c r="F83" s="7"/>
      <c r="G83" s="7"/>
    </row>
    <row r="84" spans="1:7" ht="12.75" customHeight="1" x14ac:dyDescent="0.3">
      <c r="A84" s="204"/>
      <c r="B84" s="202"/>
      <c r="C84" s="7"/>
      <c r="D84" s="7"/>
      <c r="E84" s="7"/>
      <c r="F84" s="7"/>
      <c r="G84" s="7"/>
    </row>
    <row r="85" spans="1:7" ht="15.75" customHeight="1" x14ac:dyDescent="0.35">
      <c r="A85" s="5" t="s">
        <v>67</v>
      </c>
      <c r="B85" s="7" t="s">
        <v>76</v>
      </c>
      <c r="C85" s="7"/>
      <c r="D85" s="7"/>
      <c r="E85" s="7"/>
      <c r="F85" s="7"/>
      <c r="G85" s="7"/>
    </row>
    <row r="86" spans="1:7" ht="12.75" customHeight="1" x14ac:dyDescent="0.3">
      <c r="A86" s="205"/>
      <c r="B86" s="202"/>
      <c r="C86" s="7"/>
      <c r="D86" s="7"/>
      <c r="E86" s="7"/>
      <c r="F86" s="7"/>
      <c r="G86" s="7"/>
    </row>
    <row r="87" spans="1:7" ht="15.75" customHeight="1" x14ac:dyDescent="0.35">
      <c r="A87" s="5" t="s">
        <v>67</v>
      </c>
      <c r="B87" s="203" t="s">
        <v>77</v>
      </c>
      <c r="C87" s="7"/>
      <c r="D87" s="7"/>
      <c r="E87" s="7"/>
      <c r="F87" s="7"/>
      <c r="G87" s="7"/>
    </row>
    <row r="88" spans="1:7" ht="15.75" customHeight="1" x14ac:dyDescent="0.3">
      <c r="A88" s="7"/>
      <c r="B88" s="202"/>
      <c r="C88" s="7"/>
      <c r="D88" s="7"/>
      <c r="E88" s="7"/>
      <c r="F88" s="7"/>
      <c r="G88" s="203"/>
    </row>
    <row r="89" spans="1:7" ht="12.75" customHeight="1" x14ac:dyDescent="0.3">
      <c r="A89" s="205"/>
      <c r="B89" s="202"/>
      <c r="C89" s="7"/>
      <c r="D89" s="7"/>
      <c r="E89" s="7"/>
      <c r="F89" s="7"/>
      <c r="G89" s="202"/>
    </row>
    <row r="90" spans="1:7" ht="15.75" customHeight="1" x14ac:dyDescent="0.3">
      <c r="A90" s="207" t="s">
        <v>78</v>
      </c>
      <c r="B90" s="202"/>
      <c r="C90" s="7"/>
      <c r="D90" s="7"/>
      <c r="E90" s="7"/>
      <c r="F90" s="7"/>
      <c r="G90" s="202"/>
    </row>
    <row r="91" spans="1:7" ht="12" customHeight="1" x14ac:dyDescent="0.3">
      <c r="A91" s="13"/>
      <c r="B91" s="13"/>
      <c r="C91" s="7"/>
      <c r="D91" s="7"/>
      <c r="E91" s="7"/>
      <c r="F91" s="7"/>
      <c r="G91" s="202"/>
    </row>
    <row r="92" spans="1:7" ht="15" customHeight="1" x14ac:dyDescent="0.35">
      <c r="A92" s="5" t="s">
        <v>67</v>
      </c>
      <c r="B92" s="203" t="s">
        <v>79</v>
      </c>
      <c r="C92" s="7"/>
      <c r="D92" s="7"/>
      <c r="E92" s="7"/>
      <c r="F92" s="7"/>
      <c r="G92" s="202"/>
    </row>
    <row r="93" spans="1:7" ht="15" customHeight="1" x14ac:dyDescent="0.3">
      <c r="A93" s="20"/>
      <c r="B93" s="202"/>
      <c r="C93" s="7"/>
      <c r="D93" s="7"/>
      <c r="E93" s="7"/>
      <c r="F93" s="7"/>
      <c r="G93" s="7"/>
    </row>
    <row r="94" spans="1:7" ht="12.75" customHeight="1" x14ac:dyDescent="0.3">
      <c r="A94" s="205"/>
      <c r="B94" s="202"/>
      <c r="C94" s="7"/>
      <c r="D94" s="7"/>
      <c r="E94" s="7"/>
      <c r="F94" s="7"/>
      <c r="G94" s="7"/>
    </row>
    <row r="95" spans="1:7" ht="15.75" customHeight="1" x14ac:dyDescent="0.3">
      <c r="A95" s="207" t="s">
        <v>80</v>
      </c>
      <c r="B95" s="202"/>
      <c r="C95" s="7"/>
      <c r="D95" s="7"/>
      <c r="E95" s="7"/>
      <c r="F95" s="7"/>
      <c r="G95" s="7"/>
    </row>
    <row r="96" spans="1:7" ht="12.75" customHeight="1" x14ac:dyDescent="0.3">
      <c r="A96" s="204"/>
      <c r="B96" s="202"/>
      <c r="C96" s="7"/>
      <c r="D96" s="7"/>
      <c r="E96" s="7"/>
      <c r="F96" s="7"/>
      <c r="G96" s="7"/>
    </row>
    <row r="97" spans="1:2" ht="15.75" customHeight="1" x14ac:dyDescent="0.35">
      <c r="A97" s="5" t="s">
        <v>67</v>
      </c>
      <c r="B97" s="203" t="s">
        <v>81</v>
      </c>
    </row>
    <row r="98" spans="1:2" ht="15.75" customHeight="1" x14ac:dyDescent="0.3">
      <c r="A98" s="204"/>
      <c r="B98" s="202"/>
    </row>
    <row r="99" spans="1:2" ht="15.75" customHeight="1" x14ac:dyDescent="0.3">
      <c r="A99" s="202"/>
      <c r="B99" s="202"/>
    </row>
    <row r="100" spans="1:2" ht="15.75" customHeight="1" x14ac:dyDescent="0.3">
      <c r="A100" s="202"/>
      <c r="B100" s="202"/>
    </row>
    <row r="101" spans="1:2" ht="12" customHeight="1" x14ac:dyDescent="0.3">
      <c r="B101" s="7"/>
    </row>
    <row r="102" spans="1:2" ht="15.75" customHeight="1" x14ac:dyDescent="0.3">
      <c r="A102" s="207" t="s">
        <v>82</v>
      </c>
      <c r="B102" s="202"/>
    </row>
    <row r="103" spans="1:2" ht="12.75" customHeight="1" x14ac:dyDescent="0.3">
      <c r="A103" s="204"/>
      <c r="B103" s="202"/>
    </row>
    <row r="104" spans="1:2" ht="15.75" customHeight="1" x14ac:dyDescent="0.35">
      <c r="A104" s="5" t="s">
        <v>67</v>
      </c>
      <c r="B104" s="203" t="s">
        <v>83</v>
      </c>
    </row>
    <row r="105" spans="1:2" ht="15.75" customHeight="1" x14ac:dyDescent="0.3">
      <c r="A105" s="204"/>
      <c r="B105" s="202"/>
    </row>
    <row r="106" spans="1:2" ht="15.75" customHeight="1" x14ac:dyDescent="0.3">
      <c r="A106" s="202"/>
      <c r="B106" s="202"/>
    </row>
    <row r="107" spans="1:2" ht="15.75" customHeight="1" x14ac:dyDescent="0.3">
      <c r="A107" s="202"/>
      <c r="B107" s="202"/>
    </row>
  </sheetData>
  <sheetProtection algorithmName="SHA-512" hashValue="jBqRdV2GfZRQFqZa12jgbHCDJGCvm+s4O8AZSix+hHFZbJTfDGqvqH6G3jj9zSfnQ0UOZkxp12QRrfio1IJpDQ==" saltValue="5Qrm3omTko0hnKcrNfKojw==" spinCount="100000" sheet="1" objects="1" scenarios="1"/>
  <mergeCells count="77">
    <mergeCell ref="A61:B61"/>
    <mergeCell ref="B63:B64"/>
    <mergeCell ref="A65:B65"/>
    <mergeCell ref="A56:B56"/>
    <mergeCell ref="A57:B57"/>
    <mergeCell ref="A58:B58"/>
    <mergeCell ref="A59:B59"/>
    <mergeCell ref="A60:B60"/>
    <mergeCell ref="B49:B50"/>
    <mergeCell ref="A51:B51"/>
    <mergeCell ref="A53:B53"/>
    <mergeCell ref="A54:B54"/>
    <mergeCell ref="A55:B55"/>
    <mergeCell ref="A41:B41"/>
    <mergeCell ref="A42:A43"/>
    <mergeCell ref="B42:B43"/>
    <mergeCell ref="A44:B44"/>
    <mergeCell ref="A48:B48"/>
    <mergeCell ref="A35:B35"/>
    <mergeCell ref="A36:A37"/>
    <mergeCell ref="B36:B37"/>
    <mergeCell ref="A38:B38"/>
    <mergeCell ref="B39:B40"/>
    <mergeCell ref="A27:B27"/>
    <mergeCell ref="B28:B29"/>
    <mergeCell ref="A30:B30"/>
    <mergeCell ref="A32:B32"/>
    <mergeCell ref="A33:A34"/>
    <mergeCell ref="B33:B34"/>
    <mergeCell ref="A19:B19"/>
    <mergeCell ref="B20:B21"/>
    <mergeCell ref="A23:A24"/>
    <mergeCell ref="B23:B24"/>
    <mergeCell ref="A25:B25"/>
    <mergeCell ref="B12:B13"/>
    <mergeCell ref="A14:B14"/>
    <mergeCell ref="A15:A16"/>
    <mergeCell ref="B15:B16"/>
    <mergeCell ref="A17:B17"/>
    <mergeCell ref="A7:B7"/>
    <mergeCell ref="A8:B8"/>
    <mergeCell ref="A9:A10"/>
    <mergeCell ref="B9:B10"/>
    <mergeCell ref="A11:B11"/>
    <mergeCell ref="A1:B1"/>
    <mergeCell ref="A2:B2"/>
    <mergeCell ref="A3:B3"/>
    <mergeCell ref="A4:B5"/>
    <mergeCell ref="A6:B6"/>
    <mergeCell ref="A102:B102"/>
    <mergeCell ref="A103:B103"/>
    <mergeCell ref="B104:B107"/>
    <mergeCell ref="A105:A107"/>
    <mergeCell ref="B87:B88"/>
    <mergeCell ref="B92:B93"/>
    <mergeCell ref="A94:B94"/>
    <mergeCell ref="A95:B95"/>
    <mergeCell ref="A96:B96"/>
    <mergeCell ref="B97:B100"/>
    <mergeCell ref="A98:A100"/>
    <mergeCell ref="A84:B84"/>
    <mergeCell ref="A86:B86"/>
    <mergeCell ref="G88:G92"/>
    <mergeCell ref="A89:B89"/>
    <mergeCell ref="A90:B90"/>
    <mergeCell ref="B73:B74"/>
    <mergeCell ref="B78:B79"/>
    <mergeCell ref="B81:B83"/>
    <mergeCell ref="B66:B67"/>
    <mergeCell ref="A68:B68"/>
    <mergeCell ref="A70:B70"/>
    <mergeCell ref="A71:B71"/>
    <mergeCell ref="A72:B72"/>
    <mergeCell ref="A75:B75"/>
    <mergeCell ref="A76:B76"/>
    <mergeCell ref="A80:B80"/>
    <mergeCell ref="A82:A83"/>
  </mergeCells>
  <printOptions horizontalCentered="1"/>
  <pageMargins left="0.25" right="0.25" top="0.35" bottom="0.5" header="0" footer="0"/>
  <pageSetup orientation="portrait"/>
  <headerFooter>
    <oddFooter>&amp;LPrinted &amp;D &amp;T</oddFooter>
  </headerFooter>
  <rowBreaks count="1" manualBreakCount="1">
    <brk id="56"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R22"/>
  <sheetViews>
    <sheetView view="pageBreakPreview" zoomScale="60" zoomScaleNormal="100" workbookViewId="0">
      <selection activeCell="E15" sqref="E15"/>
    </sheetView>
  </sheetViews>
  <sheetFormatPr defaultColWidth="12.6640625" defaultRowHeight="15" customHeight="1" x14ac:dyDescent="0.25"/>
  <cols>
    <col min="1" max="1" width="1.77734375" customWidth="1"/>
    <col min="2" max="2" width="3.33203125" customWidth="1"/>
    <col min="3" max="3" width="60.109375" customWidth="1"/>
    <col min="4" max="4" width="3.77734375" customWidth="1"/>
    <col min="5" max="5" width="18.77734375" customWidth="1"/>
    <col min="6" max="6" width="2.77734375" customWidth="1"/>
    <col min="7" max="7" width="17.33203125" customWidth="1"/>
    <col min="8" max="8" width="2.77734375" customWidth="1"/>
    <col min="9" max="9" width="17.33203125" customWidth="1"/>
    <col min="10" max="10" width="2.33203125" customWidth="1"/>
    <col min="11" max="11" width="17.88671875" customWidth="1"/>
    <col min="12" max="12" width="8.88671875" hidden="1" customWidth="1"/>
    <col min="13" max="13" width="15.21875" hidden="1" customWidth="1"/>
    <col min="14" max="14" width="17.33203125" hidden="1" customWidth="1"/>
    <col min="15" max="15" width="16.21875" hidden="1" customWidth="1"/>
    <col min="16" max="16" width="4.33203125" hidden="1" customWidth="1"/>
    <col min="17" max="17" width="6.109375" customWidth="1"/>
    <col min="18" max="18" width="75.21875" customWidth="1"/>
    <col min="19" max="26" width="8.88671875" customWidth="1"/>
  </cols>
  <sheetData>
    <row r="1" spans="1:18" ht="15" customHeight="1" x14ac:dyDescent="0.3">
      <c r="A1" s="205"/>
      <c r="B1" s="202"/>
      <c r="C1" s="202"/>
      <c r="D1" s="202"/>
      <c r="E1" s="202"/>
      <c r="F1" s="202"/>
      <c r="G1" s="202"/>
      <c r="H1" s="202"/>
      <c r="I1" s="202"/>
      <c r="J1" s="202"/>
      <c r="K1" s="202"/>
      <c r="L1" s="16"/>
      <c r="M1" s="16"/>
      <c r="N1" s="16"/>
      <c r="O1" s="16"/>
      <c r="P1" s="16"/>
      <c r="Q1" s="16"/>
      <c r="R1" s="16"/>
    </row>
    <row r="2" spans="1:18" ht="15" customHeight="1" x14ac:dyDescent="0.3">
      <c r="A2" s="205" t="str">
        <f>IF('Page 1, Agreement'!C5=0," ",'Page 1, Agreement'!C5)</f>
        <v xml:space="preserve"> </v>
      </c>
      <c r="B2" s="202"/>
      <c r="C2" s="202"/>
      <c r="D2" s="202"/>
      <c r="E2" s="202"/>
      <c r="F2" s="202"/>
      <c r="G2" s="202"/>
      <c r="H2" s="202"/>
      <c r="I2" s="202"/>
      <c r="J2" s="202"/>
      <c r="K2" s="202"/>
      <c r="L2" s="16"/>
      <c r="M2" s="16"/>
      <c r="N2" s="16"/>
      <c r="O2" s="16"/>
      <c r="P2" s="16"/>
      <c r="Q2" s="16"/>
      <c r="R2" s="16"/>
    </row>
    <row r="3" spans="1:18" ht="15" customHeight="1" x14ac:dyDescent="0.3">
      <c r="A3" s="9"/>
      <c r="B3" s="9"/>
      <c r="C3" s="9"/>
      <c r="D3" s="9"/>
      <c r="E3" s="9"/>
      <c r="F3" s="9"/>
      <c r="G3" s="9"/>
      <c r="H3" s="9"/>
      <c r="I3" s="9"/>
      <c r="J3" s="9"/>
      <c r="K3" s="9"/>
      <c r="L3" s="16"/>
      <c r="M3" s="16"/>
      <c r="N3" s="16"/>
      <c r="O3" s="16"/>
      <c r="P3" s="16"/>
      <c r="Q3" s="16"/>
      <c r="R3" s="16"/>
    </row>
    <row r="4" spans="1:18" ht="15" customHeight="1" x14ac:dyDescent="0.3">
      <c r="A4" s="9"/>
      <c r="B4" s="9"/>
      <c r="C4" s="9"/>
      <c r="D4" s="9"/>
      <c r="E4" s="9"/>
      <c r="F4" s="9"/>
      <c r="G4" s="9"/>
      <c r="H4" s="9"/>
      <c r="I4" s="9"/>
      <c r="J4" s="9"/>
      <c r="K4" s="9"/>
      <c r="L4" s="16"/>
      <c r="M4" s="16"/>
      <c r="N4" s="16"/>
      <c r="O4" s="16"/>
      <c r="P4" s="16"/>
      <c r="Q4" s="16"/>
      <c r="R4" s="16"/>
    </row>
    <row r="5" spans="1:18" ht="15" customHeight="1" x14ac:dyDescent="0.3">
      <c r="A5" s="207" t="s">
        <v>317</v>
      </c>
      <c r="B5" s="202"/>
      <c r="C5" s="202"/>
      <c r="D5" s="202"/>
      <c r="E5" s="202"/>
      <c r="F5" s="202"/>
      <c r="G5" s="202"/>
      <c r="H5" s="202"/>
      <c r="I5" s="202"/>
      <c r="J5" s="202"/>
      <c r="K5" s="202"/>
      <c r="L5" s="16"/>
      <c r="M5" s="16"/>
      <c r="N5" s="16"/>
      <c r="O5" s="16"/>
      <c r="P5" s="16"/>
      <c r="Q5" s="16"/>
      <c r="R5" s="126" t="s">
        <v>318</v>
      </c>
    </row>
    <row r="6" spans="1:18" ht="12" customHeight="1" x14ac:dyDescent="0.25">
      <c r="A6" s="201"/>
      <c r="B6" s="202"/>
      <c r="C6" s="202"/>
      <c r="D6" s="202"/>
      <c r="E6" s="202"/>
      <c r="F6" s="202"/>
      <c r="G6" s="202"/>
      <c r="H6" s="202"/>
      <c r="I6" s="202"/>
      <c r="J6" s="202"/>
      <c r="K6" s="202"/>
      <c r="L6" s="16"/>
      <c r="M6" s="16"/>
      <c r="N6" s="16"/>
      <c r="O6" s="16"/>
      <c r="P6" s="16"/>
      <c r="Q6" s="16"/>
      <c r="R6" s="171"/>
    </row>
    <row r="7" spans="1:18" ht="34.5" customHeight="1" x14ac:dyDescent="0.25">
      <c r="B7" s="308" t="s">
        <v>319</v>
      </c>
      <c r="C7" s="202"/>
      <c r="D7" s="202"/>
      <c r="E7" s="202"/>
      <c r="F7" s="202"/>
      <c r="G7" s="202"/>
      <c r="H7" s="202"/>
      <c r="I7" s="202"/>
      <c r="J7" s="202"/>
      <c r="K7" s="202"/>
      <c r="L7" s="16"/>
      <c r="M7" s="16"/>
      <c r="N7" s="172"/>
      <c r="O7" s="172"/>
      <c r="P7" s="142"/>
      <c r="Q7" s="142"/>
      <c r="R7" s="16"/>
    </row>
    <row r="8" spans="1:18" ht="12" customHeight="1" x14ac:dyDescent="0.25">
      <c r="A8" s="173"/>
      <c r="B8" s="303"/>
      <c r="C8" s="202"/>
      <c r="D8" s="202"/>
      <c r="E8" s="202"/>
      <c r="F8" s="202"/>
      <c r="G8" s="202"/>
      <c r="H8" s="202"/>
      <c r="I8" s="202"/>
      <c r="J8" s="202"/>
      <c r="K8" s="202"/>
      <c r="L8" s="173"/>
      <c r="M8" s="174">
        <v>32054833</v>
      </c>
      <c r="N8" s="174">
        <v>32054833</v>
      </c>
      <c r="O8" s="174">
        <v>33759205</v>
      </c>
      <c r="P8" s="174">
        <v>35824093</v>
      </c>
      <c r="Q8" s="174"/>
      <c r="R8" s="173"/>
    </row>
    <row r="9" spans="1:18" ht="12" customHeight="1" x14ac:dyDescent="0.25">
      <c r="A9" s="173"/>
      <c r="B9" s="31"/>
      <c r="C9" s="31"/>
      <c r="D9" s="31"/>
      <c r="E9" s="31"/>
      <c r="F9" s="31"/>
      <c r="G9" s="31"/>
      <c r="H9" s="31"/>
      <c r="I9" s="31"/>
      <c r="J9" s="31"/>
      <c r="K9" s="31"/>
      <c r="L9" s="173"/>
      <c r="M9" s="174"/>
      <c r="N9" s="174"/>
      <c r="O9" s="174"/>
      <c r="P9" s="174"/>
      <c r="Q9" s="174"/>
      <c r="R9" s="173"/>
    </row>
    <row r="10" spans="1:18" ht="14.25" customHeight="1" x14ac:dyDescent="0.3">
      <c r="A10" s="173"/>
      <c r="B10" s="76"/>
      <c r="C10" s="18"/>
      <c r="D10" s="18"/>
      <c r="E10" s="205" t="s">
        <v>320</v>
      </c>
      <c r="F10" s="202"/>
      <c r="G10" s="202"/>
      <c r="H10" s="202"/>
      <c r="I10" s="202"/>
      <c r="J10" s="202"/>
      <c r="K10" s="202"/>
      <c r="L10" s="173"/>
      <c r="M10" s="174">
        <v>5314.09</v>
      </c>
      <c r="N10" s="174">
        <v>5211.78</v>
      </c>
      <c r="O10" s="174">
        <v>5183.41</v>
      </c>
      <c r="P10" s="174">
        <v>5123.41</v>
      </c>
      <c r="Q10" s="174"/>
      <c r="R10" s="173"/>
    </row>
    <row r="11" spans="1:18" ht="27" customHeight="1" x14ac:dyDescent="0.25">
      <c r="A11" s="142"/>
      <c r="B11" s="158"/>
      <c r="C11" s="175"/>
      <c r="D11" s="176"/>
      <c r="E11" s="177" t="s">
        <v>321</v>
      </c>
      <c r="F11" s="176"/>
      <c r="G11" s="177" t="str">
        <f>'Page 5c, MYP, Combined'!C7</f>
        <v>2025-26</v>
      </c>
      <c r="H11" s="176"/>
      <c r="I11" s="178" t="str">
        <f>'Page 5c, MYP, Combined'!D7</f>
        <v>2026-27</v>
      </c>
      <c r="J11" s="176"/>
      <c r="K11" s="177" t="str">
        <f>'Page 5c, MYP, Combined'!E7</f>
        <v>2027-28</v>
      </c>
      <c r="L11" s="142"/>
      <c r="M11" s="174">
        <f t="shared" ref="M11:P11" si="0">M8/M10</f>
        <v>6032.0455618930055</v>
      </c>
      <c r="N11" s="174">
        <f t="shared" si="0"/>
        <v>6150.4578090402902</v>
      </c>
      <c r="O11" s="174">
        <f t="shared" si="0"/>
        <v>6512.9335707574746</v>
      </c>
      <c r="P11" s="174">
        <f t="shared" si="0"/>
        <v>6992.2362254826376</v>
      </c>
      <c r="Q11" s="174"/>
      <c r="R11" s="142"/>
    </row>
    <row r="12" spans="1:18" ht="27" customHeight="1" x14ac:dyDescent="0.35">
      <c r="A12" s="142"/>
      <c r="B12" s="158"/>
      <c r="C12" s="175"/>
      <c r="D12" s="176"/>
      <c r="E12" s="179"/>
      <c r="F12" s="180"/>
      <c r="G12" s="177"/>
      <c r="H12" s="180"/>
      <c r="I12" s="177"/>
      <c r="J12" s="180"/>
      <c r="K12" s="177"/>
      <c r="L12" s="142"/>
      <c r="M12" s="174"/>
      <c r="N12" s="174"/>
      <c r="O12" s="174"/>
      <c r="P12" s="174"/>
      <c r="Q12" s="174"/>
      <c r="R12" s="142"/>
    </row>
    <row r="13" spans="1:18" ht="27" customHeight="1" x14ac:dyDescent="0.25">
      <c r="A13" s="142"/>
      <c r="B13" s="14" t="s">
        <v>265</v>
      </c>
      <c r="C13" s="129" t="s">
        <v>322</v>
      </c>
      <c r="D13" s="181"/>
      <c r="E13" s="364"/>
      <c r="F13" s="180"/>
      <c r="G13" s="364"/>
      <c r="H13" s="182"/>
      <c r="I13" s="364"/>
      <c r="J13" s="182"/>
      <c r="K13" s="364"/>
      <c r="L13" s="142"/>
      <c r="M13" s="174" t="e">
        <f t="shared" ref="M13:P13" si="1">#REF!/#REF!</f>
        <v>#REF!</v>
      </c>
      <c r="N13" s="174" t="e">
        <f t="shared" si="1"/>
        <v>#REF!</v>
      </c>
      <c r="O13" s="174" t="e">
        <f t="shared" si="1"/>
        <v>#REF!</v>
      </c>
      <c r="P13" s="174" t="e">
        <f t="shared" si="1"/>
        <v>#REF!</v>
      </c>
      <c r="Q13" s="174"/>
      <c r="R13" s="142"/>
    </row>
    <row r="14" spans="1:18" ht="27" customHeight="1" x14ac:dyDescent="0.25">
      <c r="A14" s="142"/>
      <c r="B14" s="14" t="s">
        <v>267</v>
      </c>
      <c r="C14" s="127" t="s">
        <v>323</v>
      </c>
      <c r="D14" s="183"/>
      <c r="E14" s="182"/>
      <c r="F14" s="180"/>
      <c r="G14" s="182">
        <f>G13-E13</f>
        <v>0</v>
      </c>
      <c r="H14" s="182"/>
      <c r="I14" s="182">
        <f>IF(I13=0,0,I13-G13)</f>
        <v>0</v>
      </c>
      <c r="J14" s="182"/>
      <c r="K14" s="182">
        <f>IF(K13=0,0,K13-I13)</f>
        <v>0</v>
      </c>
      <c r="L14" s="142"/>
      <c r="M14" s="174" t="e">
        <f t="shared" ref="M14:N14" si="2">F13*#REF!</f>
        <v>#REF!</v>
      </c>
      <c r="N14" s="174" t="e">
        <f t="shared" si="2"/>
        <v>#REF!</v>
      </c>
      <c r="O14" s="174" t="e">
        <f>I13*#REF!</f>
        <v>#REF!</v>
      </c>
      <c r="P14" s="174" t="e">
        <f>K13*#REF!</f>
        <v>#REF!</v>
      </c>
      <c r="Q14" s="174"/>
      <c r="R14" s="142"/>
    </row>
    <row r="15" spans="1:18" ht="27" customHeight="1" x14ac:dyDescent="0.25">
      <c r="A15" s="142"/>
      <c r="B15" s="14" t="s">
        <v>269</v>
      </c>
      <c r="C15" s="127" t="s">
        <v>324</v>
      </c>
      <c r="D15" s="184"/>
      <c r="E15" s="184"/>
      <c r="F15" s="184"/>
      <c r="G15" s="185">
        <f>IF(E13=0,0,G14/E13)</f>
        <v>0</v>
      </c>
      <c r="H15" s="184"/>
      <c r="I15" s="185">
        <f>IF(G13=0,0,I14/G13)</f>
        <v>0</v>
      </c>
      <c r="J15" s="184"/>
      <c r="K15" s="185">
        <f>IF(I13=0,0,K14/I13)</f>
        <v>0</v>
      </c>
      <c r="L15" s="142"/>
      <c r="M15" s="142"/>
      <c r="N15" s="142"/>
      <c r="O15" s="142"/>
      <c r="P15" s="142"/>
      <c r="Q15" s="142"/>
      <c r="R15" s="142"/>
    </row>
    <row r="17" spans="2:11" ht="27" customHeight="1" x14ac:dyDescent="0.25">
      <c r="B17" s="14" t="s">
        <v>271</v>
      </c>
      <c r="C17" s="127" t="s">
        <v>325</v>
      </c>
      <c r="D17" s="187"/>
      <c r="E17" s="188"/>
      <c r="F17" s="188"/>
      <c r="G17" s="182">
        <f>'Page 1, Agreement'!E31</f>
        <v>0</v>
      </c>
      <c r="H17" s="187"/>
      <c r="I17" s="182">
        <f>'Page 1, Agreement'!F31</f>
        <v>0</v>
      </c>
      <c r="J17" s="182"/>
      <c r="K17" s="182">
        <f>'Page 1, Agreement'!G31</f>
        <v>0</v>
      </c>
    </row>
    <row r="18" spans="2:11" ht="27" customHeight="1" x14ac:dyDescent="0.25">
      <c r="B18" s="14" t="s">
        <v>273</v>
      </c>
      <c r="C18" s="127" t="s">
        <v>326</v>
      </c>
      <c r="D18" s="186"/>
      <c r="E18" s="186"/>
      <c r="F18" s="186"/>
      <c r="G18" s="189">
        <f>'Page 1, Agreement'!E32</f>
        <v>0</v>
      </c>
      <c r="H18" s="185"/>
      <c r="I18" s="189">
        <f>'Page 1, Agreement'!F32</f>
        <v>0</v>
      </c>
      <c r="J18" s="185"/>
      <c r="K18" s="189">
        <f>'Page 1, Agreement'!G32</f>
        <v>0</v>
      </c>
    </row>
    <row r="19" spans="2:11" ht="27" customHeight="1" x14ac:dyDescent="0.3">
      <c r="B19" s="14" t="s">
        <v>281</v>
      </c>
      <c r="C19" s="127" t="s">
        <v>327</v>
      </c>
      <c r="D19" s="190"/>
      <c r="E19" s="191"/>
      <c r="F19" s="192"/>
      <c r="G19" s="193" t="str">
        <f>IF(G18=0,"-",IF(G18&lt;=G15,"Within",IF(G18&gt;G15,"Exceeds")))</f>
        <v>-</v>
      </c>
      <c r="H19" s="190"/>
      <c r="I19" s="193" t="str">
        <f>IF(I18=0,"-",IF(I18&lt;=I15,"Within",IF(I18&gt;I15,"Exceeds")))</f>
        <v>-</v>
      </c>
      <c r="J19" s="190"/>
      <c r="K19" s="193" t="str">
        <f>IF(K18=0,"-",IF(K18&lt;=K15,"Within",IF(K18&gt;K15,"Exceeds")))</f>
        <v>-</v>
      </c>
    </row>
    <row r="20" spans="2:11" ht="14.25" customHeight="1" x14ac:dyDescent="0.25">
      <c r="B20" s="142"/>
      <c r="C20" s="158"/>
      <c r="D20" s="16"/>
      <c r="E20" s="16"/>
      <c r="F20" s="16"/>
      <c r="G20" s="16"/>
      <c r="H20" s="16"/>
      <c r="I20" s="16"/>
      <c r="J20" s="16"/>
      <c r="K20" s="16"/>
    </row>
    <row r="21" spans="2:11" ht="14.25" customHeight="1" x14ac:dyDescent="0.25">
      <c r="B21" s="142"/>
      <c r="C21" s="16"/>
      <c r="D21" s="16"/>
      <c r="E21" s="16"/>
      <c r="F21" s="16"/>
      <c r="G21" s="16"/>
      <c r="H21" s="16"/>
      <c r="I21" s="16"/>
      <c r="J21" s="16"/>
      <c r="K21" s="16"/>
    </row>
    <row r="22" spans="2:11" ht="14.25" customHeight="1" x14ac:dyDescent="0.25">
      <c r="B22" s="142"/>
      <c r="C22" s="309"/>
      <c r="D22" s="202"/>
      <c r="E22" s="202"/>
      <c r="F22" s="202"/>
      <c r="G22" s="202"/>
      <c r="H22" s="202"/>
      <c r="I22" s="202"/>
      <c r="J22" s="202"/>
      <c r="K22" s="202"/>
    </row>
  </sheetData>
  <sheetProtection algorithmName="SHA-512" hashValue="JD/QVHrYA5E4uuc1UUBpli+WDngTOeFWlwfXg2iEA3X8Djr8RqjLnPu1o0GfEM+ImwYNCP/csaNXLUnIXtsg7w==" saltValue="FZcyzfK9VNpYjoe8jo0xbA==" spinCount="100000" sheet="1" objects="1" scenarios="1"/>
  <mergeCells count="8">
    <mergeCell ref="B8:K8"/>
    <mergeCell ref="E10:K10"/>
    <mergeCell ref="C22:K22"/>
    <mergeCell ref="A1:K1"/>
    <mergeCell ref="A2:K2"/>
    <mergeCell ref="A5:K5"/>
    <mergeCell ref="A6:K6"/>
    <mergeCell ref="B7:K7"/>
  </mergeCells>
  <printOptions horizontalCentered="1"/>
  <pageMargins left="0.25" right="0.25" top="0.5" bottom="0.75" header="0" footer="0"/>
  <pageSetup scale="92" orientation="landscape" r:id="rId1"/>
  <headerFooter>
    <oddHeader>&amp;CPublic Disclosure of Proposed Collective Bargaining Agreement&amp;RPage 8</oddHeader>
    <oddFooter>&amp;LPrinted &amp;D &amp;T</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I38"/>
  <sheetViews>
    <sheetView topLeftCell="B1" zoomScaleNormal="100" workbookViewId="0">
      <selection activeCell="I16" sqref="I16"/>
    </sheetView>
  </sheetViews>
  <sheetFormatPr defaultColWidth="12.6640625" defaultRowHeight="15" customHeight="1" x14ac:dyDescent="0.25"/>
  <cols>
    <col min="1" max="1" width="2.77734375" customWidth="1"/>
    <col min="2" max="2" width="3.33203125" customWidth="1"/>
    <col min="3" max="3" width="52.33203125" customWidth="1"/>
    <col min="4" max="4" width="12.77734375" customWidth="1"/>
    <col min="5" max="5" width="25.77734375" customWidth="1"/>
    <col min="6" max="6" width="8.77734375" customWidth="1"/>
    <col min="7" max="7" width="2.77734375" customWidth="1"/>
    <col min="8" max="8" width="6.109375" customWidth="1"/>
    <col min="9" max="9" width="94.77734375" customWidth="1"/>
    <col min="10" max="26" width="8.88671875" customWidth="1"/>
  </cols>
  <sheetData>
    <row r="1" spans="1:9" ht="15.75" customHeight="1" x14ac:dyDescent="0.25">
      <c r="A1" s="201"/>
      <c r="B1" s="202"/>
      <c r="C1" s="202"/>
      <c r="D1" s="202"/>
      <c r="E1" s="202"/>
      <c r="F1" s="202"/>
      <c r="G1" s="202"/>
    </row>
    <row r="2" spans="1:9" ht="32.25" customHeight="1" x14ac:dyDescent="0.3">
      <c r="B2" s="194" t="s">
        <v>328</v>
      </c>
      <c r="C2" s="245" t="s">
        <v>329</v>
      </c>
      <c r="D2" s="202"/>
      <c r="E2" s="202"/>
      <c r="F2" s="202"/>
      <c r="G2" s="13"/>
      <c r="I2" s="76" t="s">
        <v>80</v>
      </c>
    </row>
    <row r="3" spans="1:9" ht="12" customHeight="1" x14ac:dyDescent="0.25">
      <c r="A3" s="201"/>
      <c r="B3" s="202"/>
      <c r="C3" s="202"/>
      <c r="D3" s="202"/>
      <c r="E3" s="202"/>
      <c r="F3" s="202"/>
      <c r="G3" s="202"/>
    </row>
    <row r="4" spans="1:9" ht="60" customHeight="1" x14ac:dyDescent="0.3">
      <c r="B4" s="310" t="s">
        <v>330</v>
      </c>
      <c r="C4" s="202"/>
      <c r="D4" s="202"/>
      <c r="E4" s="202"/>
      <c r="F4" s="202"/>
      <c r="G4" s="11"/>
    </row>
    <row r="5" spans="1:9" ht="12" customHeight="1" thickBot="1" x14ac:dyDescent="0.3">
      <c r="A5" s="311"/>
      <c r="B5" s="267"/>
      <c r="C5" s="267"/>
      <c r="D5" s="267"/>
      <c r="E5" s="267"/>
      <c r="F5" s="267"/>
      <c r="G5" s="267"/>
    </row>
    <row r="6" spans="1:9" ht="63" customHeight="1" thickTop="1" x14ac:dyDescent="0.25">
      <c r="A6" s="195"/>
      <c r="B6" s="367" t="s">
        <v>331</v>
      </c>
      <c r="C6" s="365"/>
      <c r="D6" s="365"/>
      <c r="E6" s="365"/>
      <c r="F6" s="365"/>
      <c r="G6" s="34"/>
    </row>
    <row r="7" spans="1:9" ht="12" customHeight="1" x14ac:dyDescent="0.3">
      <c r="A7" s="196"/>
      <c r="B7" s="368"/>
      <c r="C7" s="369"/>
      <c r="D7" s="369"/>
      <c r="E7" s="369"/>
      <c r="F7" s="369"/>
      <c r="G7" s="37"/>
    </row>
    <row r="8" spans="1:9" ht="18" customHeight="1" x14ac:dyDescent="0.3">
      <c r="A8" s="196"/>
      <c r="B8" s="370" t="s">
        <v>332</v>
      </c>
      <c r="C8" s="369"/>
      <c r="D8" s="369"/>
      <c r="E8" s="369"/>
      <c r="F8" s="369"/>
      <c r="G8" s="37"/>
    </row>
    <row r="9" spans="1:9" ht="15" customHeight="1" x14ac:dyDescent="0.25">
      <c r="A9" s="196"/>
      <c r="B9" s="371" t="s">
        <v>333</v>
      </c>
      <c r="C9" s="369"/>
      <c r="D9" s="369"/>
      <c r="E9" s="369"/>
      <c r="F9" s="369"/>
      <c r="G9" s="37"/>
    </row>
    <row r="10" spans="1:9" ht="18.75" customHeight="1" x14ac:dyDescent="0.25">
      <c r="A10" s="196"/>
      <c r="B10" s="372"/>
      <c r="C10" s="373" t="s">
        <v>334</v>
      </c>
      <c r="D10" s="374"/>
      <c r="E10" s="374"/>
      <c r="F10" s="374"/>
      <c r="G10" s="37"/>
    </row>
    <row r="11" spans="1:9" ht="30" customHeight="1" x14ac:dyDescent="0.3">
      <c r="A11" s="196"/>
      <c r="B11" s="375"/>
      <c r="C11" s="376" t="s">
        <v>335</v>
      </c>
      <c r="D11" s="377"/>
      <c r="E11" s="378" t="s">
        <v>336</v>
      </c>
      <c r="F11" s="379"/>
      <c r="G11" s="37"/>
    </row>
    <row r="12" spans="1:9" ht="15" customHeight="1" x14ac:dyDescent="0.25">
      <c r="A12" s="197"/>
      <c r="B12" s="380"/>
      <c r="C12" s="377" t="s">
        <v>337</v>
      </c>
      <c r="D12" s="381"/>
      <c r="E12" s="382">
        <f>'Page 4c, Impact, Combined G.F.'!E14+'Page 4c, Impact, Combined G.F.'!D26+'Page 4c, Impact, Combined G.F.'!E26+'Page 4c, Impact, Combined G.F.'!D28+'Page 4c, Impact, Combined G.F.'!E28+'Page 4d, Impact, Adult Fund'!E13+'Page 4d, Impact, Adult Fund'!D25+'Page 4d, Impact, Adult Fund'!E25+'Page 4e, Impact, Child Dev Fund'!E13+'Page 4e, Impact, Child Dev Fund'!D25+'Page 4e, Impact, Child Dev Fund'!E25+'Page 4f, Impact, Cafeteria Fund'!E14+'Page 4f, Impact, Cafeteria Fund'!D26+'Page 4f, Impact, Cafeteria Fund'!E26+'Page 4g, Impact, Other Fund'!E13+'Page 4g, Impact, Other Fund'!D25+'Page 4g, Impact, Other Fund'!E25+'Page 4h, Impact, Other Fund'!E13+'Page 4h, Impact, Other Fund'!D25+'Page 4h, Impact, Other Fund'!E25</f>
        <v>0</v>
      </c>
      <c r="F12" s="383"/>
      <c r="G12" s="198"/>
      <c r="H12" s="142"/>
      <c r="I12" s="142"/>
    </row>
    <row r="13" spans="1:9" ht="15" customHeight="1" x14ac:dyDescent="0.25">
      <c r="A13" s="197"/>
      <c r="B13" s="380"/>
      <c r="C13" s="377" t="s">
        <v>338</v>
      </c>
      <c r="D13" s="381"/>
      <c r="E13" s="384">
        <f>'Page 4c, Impact, Combined G.F.'!D24+'Page 4c, Impact, Combined G.F.'!D27+'Page 4c, Impact, Combined G.F.'!E24+'Page 4c, Impact, Combined G.F.'!E27+'Page 4d, Impact, Adult Fund'!D23+'Page 4d, Impact, Adult Fund'!D26+'Page 4d, Impact, Adult Fund'!E23+'Page 4d, Impact, Adult Fund'!E26+'Page 4e, Impact, Child Dev Fund'!D23+'Page 4e, Impact, Child Dev Fund'!D26+'Page 4e, Impact, Child Dev Fund'!E23+'Page 4e, Impact, Child Dev Fund'!E26+'Page 4f, Impact, Cafeteria Fund'!D24+'Page 4f, Impact, Cafeteria Fund'!D27+'Page 4f, Impact, Cafeteria Fund'!E24+'Page 4f, Impact, Cafeteria Fund'!E27+'Page 4g, Impact, Other Fund'!D23+'Page 4g, Impact, Other Fund'!D26+'Page 4g, Impact, Other Fund'!E23+'Page 4g, Impact, Other Fund'!E26+'Page 4h, Impact, Other Fund'!D23+'Page 4h, Impact, Other Fund'!D26+'Page 4h, Impact, Other Fund'!E23+'Page 4h, Impact, Other Fund'!E26</f>
        <v>0</v>
      </c>
      <c r="F13" s="383"/>
      <c r="G13" s="198"/>
      <c r="H13" s="142"/>
      <c r="I13" s="142"/>
    </row>
    <row r="14" spans="1:9" ht="15" customHeight="1" thickBot="1" x14ac:dyDescent="0.3">
      <c r="A14" s="197"/>
      <c r="B14" s="380"/>
      <c r="C14" s="377" t="s">
        <v>339</v>
      </c>
      <c r="D14" s="381"/>
      <c r="E14" s="199">
        <f>E12-E13</f>
        <v>0</v>
      </c>
      <c r="F14" s="383"/>
      <c r="G14" s="198"/>
      <c r="H14" s="142"/>
      <c r="I14" s="142"/>
    </row>
    <row r="15" spans="1:9" ht="6" customHeight="1" thickTop="1" x14ac:dyDescent="0.3">
      <c r="A15" s="196"/>
      <c r="B15" s="385"/>
      <c r="C15" s="369"/>
      <c r="D15" s="369"/>
      <c r="E15" s="369"/>
      <c r="F15" s="369"/>
      <c r="G15" s="37"/>
    </row>
    <row r="16" spans="1:9" ht="18.75" customHeight="1" x14ac:dyDescent="0.25">
      <c r="A16" s="196"/>
      <c r="B16" s="372"/>
      <c r="C16" s="373" t="s">
        <v>340</v>
      </c>
      <c r="D16" s="374"/>
      <c r="E16" s="374"/>
      <c r="F16" s="374"/>
      <c r="G16" s="37"/>
    </row>
    <row r="17" spans="2:7" ht="30" customHeight="1" x14ac:dyDescent="0.3">
      <c r="B17" s="375"/>
      <c r="C17" s="376" t="s">
        <v>335</v>
      </c>
      <c r="D17" s="377"/>
      <c r="E17" s="378" t="s">
        <v>336</v>
      </c>
      <c r="F17" s="379"/>
      <c r="G17" s="386"/>
    </row>
    <row r="18" spans="2:7" ht="15" customHeight="1" x14ac:dyDescent="0.3">
      <c r="B18" s="375"/>
      <c r="C18" s="377" t="s">
        <v>337</v>
      </c>
      <c r="D18" s="381"/>
      <c r="E18" s="366">
        <v>0</v>
      </c>
      <c r="F18" s="387"/>
      <c r="G18" s="386"/>
    </row>
    <row r="19" spans="2:7" ht="15" customHeight="1" x14ac:dyDescent="0.3">
      <c r="B19" s="375"/>
      <c r="C19" s="377" t="s">
        <v>338</v>
      </c>
      <c r="D19" s="381"/>
      <c r="E19" s="366">
        <v>0</v>
      </c>
      <c r="F19" s="387"/>
      <c r="G19" s="386"/>
    </row>
    <row r="20" spans="2:7" ht="15" customHeight="1" thickBot="1" x14ac:dyDescent="0.35">
      <c r="B20" s="375"/>
      <c r="C20" s="377" t="s">
        <v>339</v>
      </c>
      <c r="D20" s="381"/>
      <c r="E20" s="199">
        <f>E18-E19</f>
        <v>0</v>
      </c>
      <c r="F20" s="387"/>
      <c r="G20" s="386"/>
    </row>
    <row r="21" spans="2:7" ht="12" customHeight="1" thickTop="1" x14ac:dyDescent="0.3">
      <c r="B21" s="385"/>
      <c r="C21" s="369"/>
      <c r="D21" s="369"/>
      <c r="E21" s="369"/>
      <c r="F21" s="369"/>
      <c r="G21" s="386"/>
    </row>
    <row r="22" spans="2:7" ht="18" customHeight="1" x14ac:dyDescent="0.3">
      <c r="B22" s="388" t="s">
        <v>341</v>
      </c>
      <c r="C22" s="369"/>
      <c r="D22" s="369"/>
      <c r="E22" s="369"/>
      <c r="F22" s="369"/>
      <c r="G22" s="386"/>
    </row>
    <row r="23" spans="2:7" ht="45" customHeight="1" x14ac:dyDescent="0.25">
      <c r="B23" s="389" t="s">
        <v>342</v>
      </c>
      <c r="C23" s="369"/>
      <c r="D23" s="369"/>
      <c r="E23" s="369"/>
      <c r="F23" s="369"/>
      <c r="G23" s="386"/>
    </row>
    <row r="24" spans="2:7" ht="18" customHeight="1" x14ac:dyDescent="0.3">
      <c r="B24" s="370" t="s">
        <v>343</v>
      </c>
      <c r="C24" s="369"/>
      <c r="D24" s="369"/>
      <c r="E24" s="369"/>
      <c r="F24" s="369"/>
      <c r="G24" s="386"/>
    </row>
    <row r="25" spans="2:7" ht="15" customHeight="1" x14ac:dyDescent="0.25">
      <c r="B25" s="390" t="s">
        <v>344</v>
      </c>
      <c r="C25" s="369"/>
      <c r="D25" s="369"/>
      <c r="E25" s="369"/>
      <c r="F25" s="369"/>
      <c r="G25" s="386"/>
    </row>
    <row r="26" spans="2:7" ht="18" customHeight="1" x14ac:dyDescent="0.3">
      <c r="B26" s="388" t="s">
        <v>345</v>
      </c>
      <c r="C26" s="369"/>
      <c r="D26" s="369"/>
      <c r="E26" s="369"/>
      <c r="F26" s="369"/>
      <c r="G26" s="386"/>
    </row>
    <row r="27" spans="2:7" ht="18" customHeight="1" x14ac:dyDescent="0.25">
      <c r="B27" s="391"/>
      <c r="C27" s="376" t="s">
        <v>346</v>
      </c>
      <c r="D27" s="392"/>
      <c r="E27" s="381"/>
      <c r="F27" s="381"/>
      <c r="G27" s="386"/>
    </row>
    <row r="28" spans="2:7" ht="28.5" customHeight="1" x14ac:dyDescent="0.25">
      <c r="B28" s="391"/>
      <c r="C28" s="393"/>
      <c r="D28" s="392"/>
      <c r="E28" s="394"/>
      <c r="F28" s="381"/>
      <c r="G28" s="386"/>
    </row>
    <row r="29" spans="2:7" ht="15" customHeight="1" x14ac:dyDescent="0.25">
      <c r="B29" s="395"/>
      <c r="C29" s="396" t="s">
        <v>347</v>
      </c>
      <c r="D29" s="381"/>
      <c r="E29" s="396" t="s">
        <v>348</v>
      </c>
      <c r="F29" s="381"/>
      <c r="G29" s="386"/>
    </row>
    <row r="30" spans="2:7" ht="15" customHeight="1" x14ac:dyDescent="0.25">
      <c r="B30" s="395"/>
      <c r="C30" s="397" t="s">
        <v>349</v>
      </c>
      <c r="D30" s="398"/>
      <c r="E30" s="369"/>
      <c r="F30" s="369"/>
      <c r="G30" s="386"/>
    </row>
    <row r="31" spans="2:7" ht="18" customHeight="1" x14ac:dyDescent="0.25">
      <c r="B31" s="391"/>
      <c r="C31" s="376" t="s">
        <v>350</v>
      </c>
      <c r="D31" s="392"/>
      <c r="E31" s="381"/>
      <c r="F31" s="381"/>
      <c r="G31" s="386"/>
    </row>
    <row r="32" spans="2:7" ht="15" customHeight="1" x14ac:dyDescent="0.25">
      <c r="B32" s="399"/>
      <c r="C32" s="400"/>
      <c r="D32" s="400"/>
      <c r="E32" s="400"/>
      <c r="F32" s="400"/>
      <c r="G32" s="386"/>
    </row>
    <row r="33" spans="2:7" ht="15" customHeight="1" x14ac:dyDescent="0.25">
      <c r="B33" s="395"/>
      <c r="C33" s="200" t="s">
        <v>351</v>
      </c>
      <c r="D33" s="381"/>
      <c r="E33" s="396" t="s">
        <v>348</v>
      </c>
      <c r="F33" s="381"/>
      <c r="G33" s="386"/>
    </row>
    <row r="34" spans="2:7" ht="15" customHeight="1" x14ac:dyDescent="0.25">
      <c r="B34" s="401"/>
      <c r="C34" s="397" t="s">
        <v>349</v>
      </c>
      <c r="D34" s="381"/>
      <c r="E34" s="381"/>
      <c r="F34" s="381"/>
      <c r="G34" s="386"/>
    </row>
    <row r="35" spans="2:7" ht="6" customHeight="1" x14ac:dyDescent="0.25">
      <c r="B35" s="401"/>
      <c r="C35" s="377"/>
      <c r="D35" s="381"/>
      <c r="E35" s="381"/>
      <c r="F35" s="381"/>
      <c r="G35" s="386"/>
    </row>
    <row r="36" spans="2:7" ht="30.75" customHeight="1" x14ac:dyDescent="0.25">
      <c r="B36" s="402" t="s">
        <v>352</v>
      </c>
      <c r="C36" s="369"/>
      <c r="D36" s="369"/>
      <c r="E36" s="369"/>
      <c r="F36" s="369"/>
      <c r="G36" s="386"/>
    </row>
    <row r="37" spans="2:7" ht="6" customHeight="1" thickBot="1" x14ac:dyDescent="0.35">
      <c r="B37" s="403"/>
      <c r="C37" s="267"/>
      <c r="D37" s="267"/>
      <c r="E37" s="267"/>
      <c r="F37" s="267"/>
      <c r="G37" s="404"/>
    </row>
    <row r="38" spans="2:7" ht="15" customHeight="1" thickTop="1" x14ac:dyDescent="0.25"/>
  </sheetData>
  <sheetProtection algorithmName="SHA-512" hashValue="SZR1JUNE8FDhh5xrLKgoPsNfsGcDrugKiugMs+UW1zcXORqArDJufY92wNX88cD1IhpiiAIx/3bNUQoxq8KwFA==" saltValue="6wkzvgW8KGlE5Vxj2sYMyA==" spinCount="100000" sheet="1" objects="1" scenarios="1"/>
  <mergeCells count="19">
    <mergeCell ref="B36:F36"/>
    <mergeCell ref="B37:F37"/>
    <mergeCell ref="B8:F8"/>
    <mergeCell ref="B9:F9"/>
    <mergeCell ref="B15:F15"/>
    <mergeCell ref="B21:F21"/>
    <mergeCell ref="B22:F22"/>
    <mergeCell ref="B23:F23"/>
    <mergeCell ref="B24:F24"/>
    <mergeCell ref="B6:F6"/>
    <mergeCell ref="B7:F7"/>
    <mergeCell ref="B25:F25"/>
    <mergeCell ref="B26:F26"/>
    <mergeCell ref="D30:F30"/>
    <mergeCell ref="A1:G1"/>
    <mergeCell ref="C2:F2"/>
    <mergeCell ref="A3:G3"/>
    <mergeCell ref="B4:F4"/>
    <mergeCell ref="A5:G5"/>
  </mergeCells>
  <printOptions horizontalCentered="1"/>
  <pageMargins left="0.2" right="0.2" top="0.5" bottom="0.5" header="0" footer="0"/>
  <pageSetup scale="91" orientation="portrait" r:id="rId1"/>
  <headerFooter>
    <oddHeader>&amp;CPublic Disclosure of Proposed Collective Bargaining Agreement&amp;RPage 9</oddHeader>
    <oddFooter>&amp;LPrinted &amp;D &amp;T</oddFoot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F50"/>
  <sheetViews>
    <sheetView view="pageBreakPreview" zoomScale="60" zoomScaleNormal="100" workbookViewId="0">
      <selection activeCell="B46" sqref="B46:F46"/>
    </sheetView>
  </sheetViews>
  <sheetFormatPr defaultColWidth="12.6640625" defaultRowHeight="15" customHeight="1" x14ac:dyDescent="0.25"/>
  <cols>
    <col min="1" max="1" width="1.77734375" customWidth="1"/>
    <col min="2" max="2" width="17" customWidth="1"/>
    <col min="3" max="3" width="52.33203125" customWidth="1"/>
    <col min="4" max="4" width="12.77734375" customWidth="1"/>
    <col min="5" max="5" width="25.77734375" customWidth="1"/>
    <col min="6" max="6" width="3.33203125" customWidth="1"/>
    <col min="7" max="7" width="1.77734375" customWidth="1"/>
    <col min="8" max="26" width="8.88671875" customWidth="1"/>
  </cols>
  <sheetData>
    <row r="1" spans="1:6" ht="15" customHeight="1" x14ac:dyDescent="0.3">
      <c r="A1" s="205" t="str">
        <f>IF('Page 1, Agreement'!C4=0," ",'Page 1, Agreement'!C4)</f>
        <v xml:space="preserve"> </v>
      </c>
      <c r="B1" s="202"/>
      <c r="C1" s="202"/>
      <c r="D1" s="202"/>
      <c r="E1" s="202"/>
      <c r="F1" s="202"/>
    </row>
    <row r="2" spans="1:6" ht="15" customHeight="1" x14ac:dyDescent="0.3">
      <c r="A2" s="205" t="str">
        <f>IF('Page 1, Agreement'!C5=0," ",'Page 1, Agreement'!C5)</f>
        <v xml:space="preserve"> </v>
      </c>
      <c r="B2" s="202"/>
      <c r="C2" s="202"/>
      <c r="D2" s="202"/>
      <c r="E2" s="202"/>
      <c r="F2" s="202"/>
    </row>
    <row r="3" spans="1:6" ht="15" customHeight="1" x14ac:dyDescent="0.3">
      <c r="B3" s="207" t="s">
        <v>353</v>
      </c>
      <c r="C3" s="202"/>
      <c r="D3" s="202"/>
      <c r="E3" s="202"/>
      <c r="F3" s="202"/>
    </row>
    <row r="4" spans="1:6" ht="12" customHeight="1" x14ac:dyDescent="0.25">
      <c r="B4" s="201"/>
      <c r="C4" s="202"/>
      <c r="D4" s="202"/>
      <c r="E4" s="202"/>
      <c r="F4" s="202"/>
    </row>
    <row r="5" spans="1:6" ht="22.5" customHeight="1" x14ac:dyDescent="0.3">
      <c r="B5" s="209" t="s">
        <v>354</v>
      </c>
      <c r="C5" s="202"/>
      <c r="D5" s="202"/>
      <c r="E5" s="202"/>
      <c r="F5" s="202"/>
    </row>
    <row r="6" spans="1:6" ht="15" customHeight="1" x14ac:dyDescent="0.3">
      <c r="B6" s="405"/>
      <c r="C6" s="314"/>
      <c r="D6" s="314"/>
      <c r="E6" s="314"/>
      <c r="F6" s="315"/>
    </row>
    <row r="7" spans="1:6" ht="15" customHeight="1" x14ac:dyDescent="0.3">
      <c r="B7" s="316"/>
      <c r="C7" s="317"/>
      <c r="D7" s="317"/>
      <c r="E7" s="317"/>
      <c r="F7" s="318"/>
    </row>
    <row r="8" spans="1:6" ht="15" customHeight="1" x14ac:dyDescent="0.3">
      <c r="B8" s="316"/>
      <c r="C8" s="317"/>
      <c r="D8" s="317"/>
      <c r="E8" s="317"/>
      <c r="F8" s="318"/>
    </row>
    <row r="9" spans="1:6" ht="15" customHeight="1" x14ac:dyDescent="0.3">
      <c r="B9" s="316"/>
      <c r="C9" s="317"/>
      <c r="D9" s="317"/>
      <c r="E9" s="317"/>
      <c r="F9" s="318"/>
    </row>
    <row r="10" spans="1:6" ht="15" customHeight="1" x14ac:dyDescent="0.3">
      <c r="B10" s="316"/>
      <c r="C10" s="317"/>
      <c r="D10" s="317"/>
      <c r="E10" s="317"/>
      <c r="F10" s="318"/>
    </row>
    <row r="11" spans="1:6" ht="15" customHeight="1" x14ac:dyDescent="0.3">
      <c r="B11" s="316"/>
      <c r="C11" s="317"/>
      <c r="D11" s="317"/>
      <c r="E11" s="317"/>
      <c r="F11" s="318"/>
    </row>
    <row r="12" spans="1:6" ht="15" customHeight="1" x14ac:dyDescent="0.3">
      <c r="B12" s="316"/>
      <c r="C12" s="317"/>
      <c r="D12" s="317"/>
      <c r="E12" s="317"/>
      <c r="F12" s="318"/>
    </row>
    <row r="13" spans="1:6" ht="15" customHeight="1" x14ac:dyDescent="0.3">
      <c r="B13" s="316"/>
      <c r="C13" s="317"/>
      <c r="D13" s="317"/>
      <c r="E13" s="317"/>
      <c r="F13" s="318"/>
    </row>
    <row r="14" spans="1:6" ht="15" customHeight="1" x14ac:dyDescent="0.3">
      <c r="B14" s="316"/>
      <c r="C14" s="317"/>
      <c r="D14" s="317"/>
      <c r="E14" s="317"/>
      <c r="F14" s="318"/>
    </row>
    <row r="15" spans="1:6" ht="15" customHeight="1" x14ac:dyDescent="0.3">
      <c r="B15" s="316"/>
      <c r="C15" s="317"/>
      <c r="D15" s="317"/>
      <c r="E15" s="317"/>
      <c r="F15" s="318"/>
    </row>
    <row r="16" spans="1:6" ht="15" customHeight="1" x14ac:dyDescent="0.3">
      <c r="B16" s="316"/>
      <c r="C16" s="317"/>
      <c r="D16" s="317"/>
      <c r="E16" s="317"/>
      <c r="F16" s="318"/>
    </row>
    <row r="17" spans="2:6" ht="15" customHeight="1" x14ac:dyDescent="0.3">
      <c r="B17" s="316"/>
      <c r="C17" s="317"/>
      <c r="D17" s="317"/>
      <c r="E17" s="317"/>
      <c r="F17" s="318"/>
    </row>
    <row r="18" spans="2:6" ht="15" customHeight="1" x14ac:dyDescent="0.3">
      <c r="B18" s="316"/>
      <c r="C18" s="317"/>
      <c r="D18" s="317"/>
      <c r="E18" s="317"/>
      <c r="F18" s="318"/>
    </row>
    <row r="19" spans="2:6" ht="15" customHeight="1" x14ac:dyDescent="0.3">
      <c r="B19" s="316"/>
      <c r="C19" s="317"/>
      <c r="D19" s="317"/>
      <c r="E19" s="317"/>
      <c r="F19" s="318"/>
    </row>
    <row r="20" spans="2:6" ht="15" customHeight="1" x14ac:dyDescent="0.3">
      <c r="B20" s="316"/>
      <c r="C20" s="317"/>
      <c r="D20" s="317"/>
      <c r="E20" s="317"/>
      <c r="F20" s="318"/>
    </row>
    <row r="21" spans="2:6" ht="15" customHeight="1" x14ac:dyDescent="0.3">
      <c r="B21" s="316"/>
      <c r="C21" s="317"/>
      <c r="D21" s="317"/>
      <c r="E21" s="317"/>
      <c r="F21" s="318"/>
    </row>
    <row r="22" spans="2:6" ht="15" customHeight="1" x14ac:dyDescent="0.3">
      <c r="B22" s="316"/>
      <c r="C22" s="317"/>
      <c r="D22" s="317"/>
      <c r="E22" s="317"/>
      <c r="F22" s="318"/>
    </row>
    <row r="23" spans="2:6" ht="15" customHeight="1" x14ac:dyDescent="0.3">
      <c r="B23" s="316"/>
      <c r="C23" s="317"/>
      <c r="D23" s="317"/>
      <c r="E23" s="317"/>
      <c r="F23" s="318"/>
    </row>
    <row r="24" spans="2:6" ht="15" customHeight="1" x14ac:dyDescent="0.3">
      <c r="B24" s="316"/>
      <c r="C24" s="317"/>
      <c r="D24" s="317"/>
      <c r="E24" s="317"/>
      <c r="F24" s="318"/>
    </row>
    <row r="25" spans="2:6" ht="15" customHeight="1" x14ac:dyDescent="0.3">
      <c r="B25" s="316"/>
      <c r="C25" s="317"/>
      <c r="D25" s="317"/>
      <c r="E25" s="317"/>
      <c r="F25" s="318"/>
    </row>
    <row r="26" spans="2:6" ht="15" customHeight="1" x14ac:dyDescent="0.3">
      <c r="B26" s="316"/>
      <c r="C26" s="317"/>
      <c r="D26" s="317"/>
      <c r="E26" s="317"/>
      <c r="F26" s="318"/>
    </row>
    <row r="27" spans="2:6" ht="15" customHeight="1" x14ac:dyDescent="0.3">
      <c r="B27" s="316"/>
      <c r="C27" s="317"/>
      <c r="D27" s="317"/>
      <c r="E27" s="317"/>
      <c r="F27" s="318"/>
    </row>
    <row r="28" spans="2:6" ht="22.5" customHeight="1" x14ac:dyDescent="0.3">
      <c r="B28" s="209" t="s">
        <v>355</v>
      </c>
      <c r="C28" s="202"/>
      <c r="D28" s="202"/>
      <c r="E28" s="202"/>
      <c r="F28" s="202"/>
    </row>
    <row r="29" spans="2:6" ht="15" customHeight="1" x14ac:dyDescent="0.3">
      <c r="B29" s="405"/>
      <c r="C29" s="314"/>
      <c r="D29" s="314"/>
      <c r="E29" s="314"/>
      <c r="F29" s="315"/>
    </row>
    <row r="30" spans="2:6" ht="15" customHeight="1" x14ac:dyDescent="0.3">
      <c r="B30" s="316"/>
      <c r="C30" s="317"/>
      <c r="D30" s="317"/>
      <c r="E30" s="317"/>
      <c r="F30" s="318"/>
    </row>
    <row r="31" spans="2:6" ht="15" customHeight="1" x14ac:dyDescent="0.3">
      <c r="B31" s="316"/>
      <c r="C31" s="317"/>
      <c r="D31" s="317"/>
      <c r="E31" s="317"/>
      <c r="F31" s="318"/>
    </row>
    <row r="32" spans="2:6" ht="15" customHeight="1" x14ac:dyDescent="0.3">
      <c r="B32" s="316"/>
      <c r="C32" s="317"/>
      <c r="D32" s="317"/>
      <c r="E32" s="317"/>
      <c r="F32" s="318"/>
    </row>
    <row r="33" spans="2:6" ht="15" customHeight="1" x14ac:dyDescent="0.3">
      <c r="B33" s="316"/>
      <c r="C33" s="317"/>
      <c r="D33" s="317"/>
      <c r="E33" s="317"/>
      <c r="F33" s="318"/>
    </row>
    <row r="34" spans="2:6" ht="15" customHeight="1" x14ac:dyDescent="0.3">
      <c r="B34" s="316"/>
      <c r="C34" s="317"/>
      <c r="D34" s="317"/>
      <c r="E34" s="317"/>
      <c r="F34" s="318"/>
    </row>
    <row r="35" spans="2:6" ht="15" customHeight="1" x14ac:dyDescent="0.3">
      <c r="B35" s="316"/>
      <c r="C35" s="317"/>
      <c r="D35" s="317"/>
      <c r="E35" s="317"/>
      <c r="F35" s="318"/>
    </row>
    <row r="36" spans="2:6" ht="15" customHeight="1" x14ac:dyDescent="0.3">
      <c r="B36" s="316"/>
      <c r="C36" s="317"/>
      <c r="D36" s="317"/>
      <c r="E36" s="317"/>
      <c r="F36" s="318"/>
    </row>
    <row r="37" spans="2:6" ht="15" customHeight="1" x14ac:dyDescent="0.3">
      <c r="B37" s="316"/>
      <c r="C37" s="317"/>
      <c r="D37" s="317"/>
      <c r="E37" s="317"/>
      <c r="F37" s="318"/>
    </row>
    <row r="38" spans="2:6" ht="15" customHeight="1" x14ac:dyDescent="0.3">
      <c r="B38" s="316"/>
      <c r="C38" s="317"/>
      <c r="D38" s="317"/>
      <c r="E38" s="317"/>
      <c r="F38" s="318"/>
    </row>
    <row r="39" spans="2:6" ht="15" customHeight="1" x14ac:dyDescent="0.3">
      <c r="B39" s="316"/>
      <c r="C39" s="317"/>
      <c r="D39" s="317"/>
      <c r="E39" s="317"/>
      <c r="F39" s="318"/>
    </row>
    <row r="40" spans="2:6" ht="15" customHeight="1" x14ac:dyDescent="0.3">
      <c r="B40" s="316"/>
      <c r="C40" s="317"/>
      <c r="D40" s="317"/>
      <c r="E40" s="317"/>
      <c r="F40" s="318"/>
    </row>
    <row r="41" spans="2:6" ht="15" customHeight="1" x14ac:dyDescent="0.3">
      <c r="B41" s="316"/>
      <c r="C41" s="317"/>
      <c r="D41" s="317"/>
      <c r="E41" s="317"/>
      <c r="F41" s="318"/>
    </row>
    <row r="42" spans="2:6" ht="15" customHeight="1" x14ac:dyDescent="0.3">
      <c r="B42" s="316"/>
      <c r="C42" s="317"/>
      <c r="D42" s="317"/>
      <c r="E42" s="317"/>
      <c r="F42" s="318"/>
    </row>
    <row r="43" spans="2:6" ht="15" customHeight="1" x14ac:dyDescent="0.3">
      <c r="B43" s="316"/>
      <c r="C43" s="317"/>
      <c r="D43" s="317"/>
      <c r="E43" s="317"/>
      <c r="F43" s="318"/>
    </row>
    <row r="44" spans="2:6" ht="15" customHeight="1" x14ac:dyDescent="0.3">
      <c r="B44" s="316"/>
      <c r="C44" s="317"/>
      <c r="D44" s="317"/>
      <c r="E44" s="317"/>
      <c r="F44" s="318"/>
    </row>
    <row r="45" spans="2:6" ht="15" customHeight="1" x14ac:dyDescent="0.3">
      <c r="B45" s="316"/>
      <c r="C45" s="317"/>
      <c r="D45" s="317"/>
      <c r="E45" s="317"/>
      <c r="F45" s="318"/>
    </row>
    <row r="46" spans="2:6" ht="15" customHeight="1" x14ac:dyDescent="0.3">
      <c r="B46" s="316"/>
      <c r="C46" s="317"/>
      <c r="D46" s="317"/>
      <c r="E46" s="317"/>
      <c r="F46" s="318"/>
    </row>
    <row r="47" spans="2:6" ht="15" customHeight="1" x14ac:dyDescent="0.3">
      <c r="B47" s="316"/>
      <c r="C47" s="317"/>
      <c r="D47" s="317"/>
      <c r="E47" s="317"/>
      <c r="F47" s="318"/>
    </row>
    <row r="48" spans="2:6" ht="15" customHeight="1" x14ac:dyDescent="0.3">
      <c r="B48" s="316"/>
      <c r="C48" s="317"/>
      <c r="D48" s="317"/>
      <c r="E48" s="317"/>
      <c r="F48" s="318"/>
    </row>
    <row r="49" spans="2:6" ht="15" customHeight="1" x14ac:dyDescent="0.3">
      <c r="B49" s="316"/>
      <c r="C49" s="317"/>
      <c r="D49" s="317"/>
      <c r="E49" s="317"/>
      <c r="F49" s="318"/>
    </row>
    <row r="50" spans="2:6" ht="15" customHeight="1" x14ac:dyDescent="0.3">
      <c r="B50" s="316"/>
      <c r="C50" s="317"/>
      <c r="D50" s="317"/>
      <c r="E50" s="317"/>
      <c r="F50" s="318"/>
    </row>
  </sheetData>
  <sheetProtection algorithmName="SHA-512" hashValue="Dojol79hOzz6FczEbJ2BjQs4K6rKzS4GtEGEprYQJSZK1lY76RQ/uY02Uxc1RrVdUKN5ujSNVRDK5ZauPkkjfQ==" saltValue="kKKGw3X+vDrb3l+/xiYzqw==" spinCount="100000" sheet="1" objects="1" scenarios="1"/>
  <mergeCells count="50">
    <mergeCell ref="B48:F48"/>
    <mergeCell ref="B49:F49"/>
    <mergeCell ref="B50:F50"/>
    <mergeCell ref="B36:F36"/>
    <mergeCell ref="B37:F37"/>
    <mergeCell ref="B38:F38"/>
    <mergeCell ref="B39:F39"/>
    <mergeCell ref="B40:F40"/>
    <mergeCell ref="B41:F41"/>
    <mergeCell ref="B42:F42"/>
    <mergeCell ref="B43:F43"/>
    <mergeCell ref="B44:F44"/>
    <mergeCell ref="B45:F45"/>
    <mergeCell ref="B46:F46"/>
    <mergeCell ref="B47:F47"/>
    <mergeCell ref="B31:F31"/>
    <mergeCell ref="B32:F32"/>
    <mergeCell ref="B33:F33"/>
    <mergeCell ref="B34:F34"/>
    <mergeCell ref="B35:F35"/>
    <mergeCell ref="B26:F26"/>
    <mergeCell ref="B27:F27"/>
    <mergeCell ref="B28:F28"/>
    <mergeCell ref="B29:F29"/>
    <mergeCell ref="B30:F30"/>
    <mergeCell ref="B21:F21"/>
    <mergeCell ref="B22:F22"/>
    <mergeCell ref="B23:F23"/>
    <mergeCell ref="B24:F24"/>
    <mergeCell ref="B25:F25"/>
    <mergeCell ref="B16:F16"/>
    <mergeCell ref="B17:F17"/>
    <mergeCell ref="B18:F18"/>
    <mergeCell ref="B19:F19"/>
    <mergeCell ref="B20:F20"/>
    <mergeCell ref="B11:F11"/>
    <mergeCell ref="B12:F12"/>
    <mergeCell ref="B13:F13"/>
    <mergeCell ref="B14:F14"/>
    <mergeCell ref="B15:F15"/>
    <mergeCell ref="B6:F6"/>
    <mergeCell ref="B7:F7"/>
    <mergeCell ref="B8:F8"/>
    <mergeCell ref="B9:F9"/>
    <mergeCell ref="B10:F10"/>
    <mergeCell ref="A1:F1"/>
    <mergeCell ref="A2:F2"/>
    <mergeCell ref="B3:F3"/>
    <mergeCell ref="B4:F4"/>
    <mergeCell ref="B5:F5"/>
  </mergeCells>
  <printOptions horizontalCentered="1"/>
  <pageMargins left="0.25" right="0.25" top="0.5" bottom="0.5" header="0" footer="0"/>
  <pageSetup scale="90" orientation="portrait" r:id="rId1"/>
  <headerFooter>
    <oddHeader>&amp;CPublic Disclosure of Proposed Collective Bargaining Agreement&amp;RPage 9a</oddHeader>
    <oddFooter>&amp;LPrinted &amp;D &amp;T</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1:G22"/>
  <sheetViews>
    <sheetView tabSelected="1" zoomScaleNormal="100" workbookViewId="0">
      <selection activeCell="E9" sqref="E9"/>
    </sheetView>
  </sheetViews>
  <sheetFormatPr defaultColWidth="12.6640625" defaultRowHeight="15" customHeight="1" x14ac:dyDescent="0.25"/>
  <cols>
    <col min="1" max="1" width="1.77734375" customWidth="1"/>
    <col min="2" max="2" width="3.77734375" customWidth="1"/>
    <col min="3" max="3" width="52.33203125" customWidth="1"/>
    <col min="4" max="4" width="12.77734375" customWidth="1"/>
    <col min="5" max="5" width="27.77734375" customWidth="1"/>
    <col min="6" max="6" width="3.77734375" customWidth="1"/>
    <col min="7" max="7" width="1.77734375" customWidth="1"/>
    <col min="8" max="26" width="8.88671875" customWidth="1"/>
  </cols>
  <sheetData>
    <row r="1" spans="1:7" ht="15.75" customHeight="1" x14ac:dyDescent="0.25">
      <c r="A1" s="201"/>
      <c r="B1" s="202"/>
      <c r="C1" s="202"/>
      <c r="D1" s="202"/>
      <c r="E1" s="202"/>
      <c r="F1" s="202"/>
      <c r="G1" s="202"/>
    </row>
    <row r="2" spans="1:7" ht="12.75" customHeight="1" thickBot="1" x14ac:dyDescent="0.3">
      <c r="A2" s="201"/>
      <c r="B2" s="202"/>
      <c r="C2" s="202"/>
      <c r="D2" s="202"/>
      <c r="E2" s="202"/>
      <c r="F2" s="202"/>
      <c r="G2" s="202"/>
    </row>
    <row r="3" spans="1:7" ht="22.5" customHeight="1" thickTop="1" x14ac:dyDescent="0.3">
      <c r="A3" s="409"/>
      <c r="B3" s="410" t="s">
        <v>356</v>
      </c>
      <c r="C3" s="411"/>
      <c r="D3" s="411"/>
      <c r="E3" s="411"/>
      <c r="F3" s="411"/>
      <c r="G3" s="412"/>
    </row>
    <row r="4" spans="1:7" ht="24" customHeight="1" x14ac:dyDescent="0.25">
      <c r="A4" s="413"/>
      <c r="B4" s="369"/>
      <c r="C4" s="369"/>
      <c r="D4" s="369"/>
      <c r="E4" s="369"/>
      <c r="F4" s="369"/>
      <c r="G4" s="414"/>
    </row>
    <row r="5" spans="1:7" ht="36" customHeight="1" x14ac:dyDescent="0.3">
      <c r="A5" s="415"/>
      <c r="B5" s="416" t="s">
        <v>357</v>
      </c>
      <c r="C5" s="369"/>
      <c r="D5" s="369"/>
      <c r="E5" s="369"/>
      <c r="F5" s="369"/>
      <c r="G5" s="417"/>
    </row>
    <row r="6" spans="1:7" ht="21" customHeight="1" thickBot="1" x14ac:dyDescent="0.3">
      <c r="A6" s="418"/>
      <c r="B6" s="267"/>
      <c r="C6" s="267"/>
      <c r="D6" s="267"/>
      <c r="E6" s="267"/>
      <c r="F6" s="267"/>
      <c r="G6" s="419"/>
    </row>
    <row r="7" spans="1:7" ht="82.8" customHeight="1" thickTop="1" x14ac:dyDescent="0.3">
      <c r="A7" s="420"/>
      <c r="B7" s="421" t="s">
        <v>358</v>
      </c>
      <c r="C7" s="312"/>
      <c r="D7" s="312"/>
      <c r="E7" s="312"/>
      <c r="F7" s="312"/>
      <c r="G7" s="422"/>
    </row>
    <row r="8" spans="1:7" ht="60" customHeight="1" x14ac:dyDescent="0.3">
      <c r="A8" s="415"/>
      <c r="B8" s="423"/>
      <c r="C8" s="406"/>
      <c r="D8" s="424"/>
      <c r="E8" s="424"/>
      <c r="F8" s="424"/>
      <c r="G8" s="425"/>
    </row>
    <row r="9" spans="1:7" ht="16.5" customHeight="1" x14ac:dyDescent="0.3">
      <c r="A9" s="415"/>
      <c r="B9" s="423"/>
      <c r="C9" s="30" t="s">
        <v>359</v>
      </c>
      <c r="D9" s="426"/>
      <c r="E9" s="427"/>
      <c r="F9" s="426"/>
      <c r="G9" s="417"/>
    </row>
    <row r="10" spans="1:7" ht="60" customHeight="1" x14ac:dyDescent="0.3">
      <c r="A10" s="415"/>
      <c r="B10" s="423"/>
      <c r="C10" s="423"/>
      <c r="D10" s="423"/>
      <c r="E10" s="428"/>
      <c r="F10" s="426"/>
      <c r="G10" s="417"/>
    </row>
    <row r="11" spans="1:7" ht="16.5" customHeight="1" x14ac:dyDescent="0.3">
      <c r="A11" s="415"/>
      <c r="B11" s="423"/>
      <c r="C11" s="30" t="s">
        <v>347</v>
      </c>
      <c r="D11" s="426"/>
      <c r="E11" s="427" t="s">
        <v>348</v>
      </c>
      <c r="F11" s="426"/>
      <c r="G11" s="417"/>
    </row>
    <row r="12" spans="1:7" ht="16.5" customHeight="1" x14ac:dyDescent="0.3">
      <c r="A12" s="415"/>
      <c r="B12" s="423"/>
      <c r="C12" s="427" t="s">
        <v>349</v>
      </c>
      <c r="D12" s="429"/>
      <c r="E12" s="369"/>
      <c r="F12" s="369"/>
      <c r="G12" s="417"/>
    </row>
    <row r="13" spans="1:7" ht="60" customHeight="1" x14ac:dyDescent="0.3">
      <c r="A13" s="415"/>
      <c r="B13" s="423"/>
      <c r="C13" s="430"/>
      <c r="D13" s="423"/>
      <c r="E13" s="407"/>
      <c r="F13" s="426"/>
      <c r="G13" s="417"/>
    </row>
    <row r="14" spans="1:7" ht="16.5" customHeight="1" x14ac:dyDescent="0.3">
      <c r="A14" s="415"/>
      <c r="B14" s="423"/>
      <c r="C14" s="30" t="s">
        <v>360</v>
      </c>
      <c r="D14" s="426"/>
      <c r="E14" s="427" t="s">
        <v>361</v>
      </c>
      <c r="F14" s="426"/>
      <c r="G14" s="417"/>
    </row>
    <row r="15" spans="1:7" ht="27.75" customHeight="1" x14ac:dyDescent="0.3">
      <c r="A15" s="415"/>
      <c r="B15" s="429"/>
      <c r="C15" s="369"/>
      <c r="D15" s="369"/>
      <c r="E15" s="369"/>
      <c r="F15" s="369"/>
      <c r="G15" s="417"/>
    </row>
    <row r="16" spans="1:7" ht="98.4" customHeight="1" x14ac:dyDescent="0.3">
      <c r="A16" s="431"/>
      <c r="B16" s="432" t="s">
        <v>362</v>
      </c>
      <c r="C16" s="345"/>
      <c r="D16" s="345"/>
      <c r="E16" s="345"/>
      <c r="F16" s="345"/>
      <c r="G16" s="433"/>
    </row>
    <row r="17" spans="1:7" ht="12.75" customHeight="1" x14ac:dyDescent="0.3">
      <c r="A17" s="434"/>
      <c r="B17" s="435"/>
      <c r="C17" s="369"/>
      <c r="D17" s="369"/>
      <c r="E17" s="369"/>
      <c r="F17" s="369"/>
      <c r="G17" s="436"/>
    </row>
    <row r="18" spans="1:7" ht="60" customHeight="1" x14ac:dyDescent="0.3">
      <c r="A18" s="434"/>
      <c r="B18" s="437"/>
      <c r="C18" s="423"/>
      <c r="D18" s="427"/>
      <c r="E18" s="438"/>
      <c r="F18" s="437"/>
      <c r="G18" s="436"/>
    </row>
    <row r="19" spans="1:7" ht="16.5" customHeight="1" x14ac:dyDescent="0.3">
      <c r="A19" s="434"/>
      <c r="B19" s="423"/>
      <c r="C19" s="30" t="s">
        <v>363</v>
      </c>
      <c r="D19" s="426"/>
      <c r="E19" s="30" t="s">
        <v>348</v>
      </c>
      <c r="F19" s="423"/>
      <c r="G19" s="436"/>
    </row>
    <row r="20" spans="1:7" ht="16.5" customHeight="1" x14ac:dyDescent="0.3">
      <c r="A20" s="434"/>
      <c r="B20" s="423"/>
      <c r="C20" s="427" t="s">
        <v>349</v>
      </c>
      <c r="D20" s="429"/>
      <c r="E20" s="369"/>
      <c r="F20" s="369"/>
      <c r="G20" s="436"/>
    </row>
    <row r="21" spans="1:7" ht="6" customHeight="1" thickBot="1" x14ac:dyDescent="0.35">
      <c r="A21" s="439"/>
      <c r="B21" s="440"/>
      <c r="C21" s="441"/>
      <c r="D21" s="441"/>
      <c r="E21" s="441"/>
      <c r="F21" s="441"/>
      <c r="G21" s="442"/>
    </row>
    <row r="22" spans="1:7" ht="45" customHeight="1" thickTop="1" x14ac:dyDescent="0.3">
      <c r="A22" s="400"/>
      <c r="B22" s="408" t="s">
        <v>364</v>
      </c>
      <c r="C22" s="259"/>
      <c r="D22" s="259"/>
      <c r="E22" s="259"/>
      <c r="F22" s="259"/>
      <c r="G22" s="400"/>
    </row>
  </sheetData>
  <sheetProtection algorithmName="SHA-512" hashValue="j+HljcU+G/b9jC+CZZH0TVUIStopCBngD3xh4CZ1qB6oUf9SZhKqmkqLr2m6DXxhGjbg83ZrBVALD39vdenRdw==" saltValue="DOrToLVhdEt1qtXjMoNf5w==" spinCount="100000" sheet="1" objects="1" scenarios="1"/>
  <mergeCells count="14">
    <mergeCell ref="B21:F21"/>
    <mergeCell ref="B22:F22"/>
    <mergeCell ref="A1:G1"/>
    <mergeCell ref="A2:G2"/>
    <mergeCell ref="B3:G3"/>
    <mergeCell ref="A4:G4"/>
    <mergeCell ref="B5:F5"/>
    <mergeCell ref="A6:G6"/>
    <mergeCell ref="B7:F7"/>
    <mergeCell ref="D12:F12"/>
    <mergeCell ref="B15:F15"/>
    <mergeCell ref="B16:F16"/>
    <mergeCell ref="B17:F17"/>
    <mergeCell ref="D20:F20"/>
  </mergeCells>
  <printOptions horizontalCentered="1"/>
  <pageMargins left="0.5" right="0.5" top="0.5" bottom="0.5" header="0" footer="0"/>
  <pageSetup scale="93" orientation="portrait" r:id="rId1"/>
  <headerFooter>
    <oddHeader>&amp;CPublic Disclosure of Proposed Collective Bargaining Agreement&amp;RPage 10</oddHeader>
    <oddFooter>&amp;RRevised May 2016 School Business Advisory Services Santa Barbara County Education Office</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
  <sheetViews>
    <sheetView workbookViewId="0"/>
  </sheetViews>
  <sheetFormatPr defaultColWidth="12.6640625" defaultRowHeight="15" customHeight="1" x14ac:dyDescent="0.25"/>
  <cols>
    <col min="1" max="26" width="8.88671875" customWidth="1"/>
  </cols>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116"/>
  <sheetViews>
    <sheetView zoomScaleNormal="100" workbookViewId="0">
      <selection activeCell="F20" sqref="F20:F21"/>
    </sheetView>
  </sheetViews>
  <sheetFormatPr defaultColWidth="12.6640625" defaultRowHeight="15" customHeight="1" x14ac:dyDescent="0.25"/>
  <cols>
    <col min="1" max="1" width="3" customWidth="1"/>
    <col min="2" max="2" width="30.88671875" customWidth="1"/>
    <col min="3" max="3" width="17" customWidth="1"/>
    <col min="4" max="4" width="0.77734375" hidden="1" customWidth="1"/>
    <col min="5" max="7" width="18.77734375" customWidth="1"/>
    <col min="8" max="8" width="9.109375" hidden="1" customWidth="1"/>
    <col min="9" max="9" width="6.109375" customWidth="1"/>
    <col min="10" max="10" width="92.33203125" customWidth="1"/>
    <col min="11" max="26" width="8.88671875" customWidth="1"/>
  </cols>
  <sheetData>
    <row r="1" spans="1:10" ht="15" customHeight="1" x14ac:dyDescent="0.3">
      <c r="A1" s="204" t="s">
        <v>84</v>
      </c>
      <c r="B1" s="202"/>
      <c r="C1" s="202"/>
      <c r="D1" s="202"/>
      <c r="E1" s="202"/>
      <c r="F1" s="202"/>
      <c r="G1" s="202"/>
      <c r="H1" s="202"/>
      <c r="I1" s="21"/>
      <c r="J1" s="22" t="s">
        <v>36</v>
      </c>
    </row>
    <row r="2" spans="1:10" ht="15" customHeight="1" x14ac:dyDescent="0.3">
      <c r="A2" s="204" t="s">
        <v>85</v>
      </c>
      <c r="B2" s="202"/>
      <c r="C2" s="202"/>
      <c r="D2" s="202"/>
      <c r="E2" s="202"/>
      <c r="F2" s="202"/>
      <c r="G2" s="202"/>
      <c r="H2" s="202"/>
      <c r="I2" s="21"/>
      <c r="J2" s="22" t="s">
        <v>37</v>
      </c>
    </row>
    <row r="3" spans="1:10" ht="15" customHeight="1" x14ac:dyDescent="0.3">
      <c r="A3" s="205"/>
      <c r="B3" s="202"/>
      <c r="C3" s="202"/>
      <c r="D3" s="202"/>
      <c r="E3" s="202"/>
      <c r="F3" s="202"/>
      <c r="G3" s="202"/>
      <c r="H3" s="202"/>
      <c r="I3" s="21"/>
      <c r="J3" s="21"/>
    </row>
    <row r="4" spans="1:10" ht="15" customHeight="1" x14ac:dyDescent="0.3">
      <c r="A4" s="228" t="s">
        <v>86</v>
      </c>
      <c r="B4" s="229"/>
      <c r="C4" s="313"/>
      <c r="D4" s="314"/>
      <c r="E4" s="314"/>
      <c r="F4" s="314"/>
      <c r="G4" s="315"/>
      <c r="H4" s="24"/>
      <c r="I4" s="25"/>
      <c r="J4" s="230"/>
    </row>
    <row r="5" spans="1:10" ht="15" customHeight="1" x14ac:dyDescent="0.3">
      <c r="A5" s="231" t="s">
        <v>87</v>
      </c>
      <c r="B5" s="232"/>
      <c r="C5" s="316"/>
      <c r="D5" s="317"/>
      <c r="E5" s="317"/>
      <c r="F5" s="317"/>
      <c r="G5" s="318"/>
      <c r="H5" s="7"/>
      <c r="I5" s="25"/>
      <c r="J5" s="202"/>
    </row>
    <row r="6" spans="1:10" ht="15" customHeight="1" x14ac:dyDescent="0.3">
      <c r="A6" s="26" t="s">
        <v>88</v>
      </c>
      <c r="B6" s="26"/>
      <c r="C6" s="319"/>
      <c r="D6" s="317"/>
      <c r="E6" s="317"/>
      <c r="F6" s="317"/>
      <c r="G6" s="318"/>
      <c r="H6" s="7"/>
      <c r="I6" s="25"/>
      <c r="J6" s="3"/>
    </row>
    <row r="7" spans="1:10" ht="15" customHeight="1" x14ac:dyDescent="0.3">
      <c r="A7" s="233"/>
      <c r="B7" s="234"/>
      <c r="C7" s="234"/>
      <c r="D7" s="234"/>
      <c r="E7" s="234"/>
      <c r="F7" s="234"/>
      <c r="G7" s="234"/>
      <c r="H7" s="7"/>
      <c r="I7" s="25"/>
      <c r="J7" s="25"/>
    </row>
    <row r="8" spans="1:10" ht="15" customHeight="1" x14ac:dyDescent="0.3">
      <c r="A8" s="228" t="s">
        <v>89</v>
      </c>
      <c r="B8" s="229"/>
      <c r="C8" s="229"/>
      <c r="D8" s="24"/>
      <c r="E8" s="320"/>
      <c r="F8" s="27" t="s">
        <v>90</v>
      </c>
      <c r="G8" s="320"/>
      <c r="H8" s="28"/>
      <c r="I8" s="25"/>
      <c r="J8" s="25"/>
    </row>
    <row r="9" spans="1:10" ht="11.25" customHeight="1" x14ac:dyDescent="0.3">
      <c r="A9" s="204"/>
      <c r="B9" s="202"/>
      <c r="C9" s="202"/>
      <c r="D9" s="16"/>
      <c r="E9" s="29" t="s">
        <v>91</v>
      </c>
      <c r="G9" s="29" t="s">
        <v>91</v>
      </c>
      <c r="H9" s="16"/>
      <c r="I9" s="21"/>
      <c r="J9" s="21"/>
    </row>
    <row r="10" spans="1:10" ht="12.75" customHeight="1" x14ac:dyDescent="0.3">
      <c r="A10" s="228" t="s">
        <v>92</v>
      </c>
      <c r="B10" s="229"/>
      <c r="C10" s="229"/>
      <c r="D10" s="23"/>
      <c r="E10" s="320"/>
      <c r="F10" s="201"/>
      <c r="G10" s="202"/>
      <c r="H10" s="16"/>
      <c r="I10" s="21"/>
      <c r="J10" s="21"/>
    </row>
    <row r="11" spans="1:10" ht="11.25" customHeight="1" x14ac:dyDescent="0.3">
      <c r="A11" s="235"/>
      <c r="B11" s="234"/>
      <c r="C11" s="234"/>
      <c r="D11" s="16"/>
      <c r="E11" s="29" t="s">
        <v>91</v>
      </c>
      <c r="F11" s="201"/>
      <c r="G11" s="202"/>
      <c r="H11" s="16"/>
      <c r="I11" s="21"/>
      <c r="J11" s="21"/>
    </row>
    <row r="12" spans="1:10" ht="33.75" customHeight="1" x14ac:dyDescent="0.3">
      <c r="A12" s="245" t="s">
        <v>93</v>
      </c>
      <c r="B12" s="202"/>
      <c r="C12" s="202"/>
      <c r="D12" s="202"/>
      <c r="E12" s="202"/>
      <c r="F12" s="202"/>
      <c r="G12" s="202"/>
      <c r="H12" s="16"/>
      <c r="I12" s="21"/>
      <c r="J12" s="3"/>
    </row>
    <row r="13" spans="1:10" ht="10.5" customHeight="1" x14ac:dyDescent="0.3">
      <c r="A13" s="204"/>
      <c r="B13" s="202"/>
      <c r="C13" s="202"/>
      <c r="D13" s="202"/>
      <c r="E13" s="202"/>
      <c r="F13" s="202"/>
      <c r="G13" s="202"/>
      <c r="H13" s="16"/>
      <c r="I13" s="21"/>
      <c r="J13" s="3"/>
    </row>
    <row r="14" spans="1:10" ht="15" customHeight="1" x14ac:dyDescent="0.3">
      <c r="A14" s="207" t="s">
        <v>94</v>
      </c>
      <c r="B14" s="202"/>
      <c r="C14" s="202"/>
      <c r="D14" s="202"/>
      <c r="E14" s="202"/>
      <c r="F14" s="202"/>
      <c r="G14" s="202"/>
      <c r="H14" s="16"/>
      <c r="I14" s="21"/>
      <c r="J14" s="31" t="s">
        <v>39</v>
      </c>
    </row>
    <row r="15" spans="1:10" ht="15" customHeight="1" x14ac:dyDescent="0.25">
      <c r="A15" s="246"/>
      <c r="B15" s="237"/>
      <c r="C15" s="32"/>
      <c r="D15" s="33"/>
      <c r="E15" s="236" t="s">
        <v>95</v>
      </c>
      <c r="F15" s="237"/>
      <c r="G15" s="238"/>
      <c r="H15" s="34"/>
      <c r="I15" s="21"/>
      <c r="J15" s="21"/>
    </row>
    <row r="16" spans="1:10" ht="15" customHeight="1" x14ac:dyDescent="0.25">
      <c r="A16" s="247" t="s">
        <v>96</v>
      </c>
      <c r="B16" s="202"/>
      <c r="C16" s="35"/>
      <c r="D16" s="36" t="s">
        <v>97</v>
      </c>
      <c r="E16" s="239"/>
      <c r="F16" s="202"/>
      <c r="G16" s="240"/>
      <c r="H16" s="37"/>
      <c r="I16" s="21"/>
      <c r="J16" s="21"/>
    </row>
    <row r="17" spans="1:8" ht="15" customHeight="1" x14ac:dyDescent="0.25">
      <c r="A17" s="248"/>
      <c r="B17" s="202"/>
      <c r="C17" s="38"/>
      <c r="D17" s="39"/>
      <c r="E17" s="241"/>
      <c r="F17" s="229"/>
      <c r="G17" s="242"/>
      <c r="H17" s="40"/>
    </row>
    <row r="18" spans="1:8" ht="30" customHeight="1" x14ac:dyDescent="0.25">
      <c r="A18" s="247" t="s">
        <v>98</v>
      </c>
      <c r="B18" s="251"/>
      <c r="C18" s="41" t="s">
        <v>99</v>
      </c>
      <c r="D18" s="42"/>
      <c r="E18" s="41" t="s">
        <v>100</v>
      </c>
      <c r="F18" s="41" t="s">
        <v>101</v>
      </c>
      <c r="G18" s="43" t="s">
        <v>102</v>
      </c>
      <c r="H18" s="243"/>
    </row>
    <row r="19" spans="1:8" ht="12.75" customHeight="1" x14ac:dyDescent="0.25">
      <c r="A19" s="252"/>
      <c r="B19" s="253"/>
      <c r="C19" s="249"/>
      <c r="D19" s="250"/>
      <c r="E19" s="321" t="s">
        <v>132</v>
      </c>
      <c r="F19" s="45" t="str">
        <f>VLOOKUP($E19,$E$98:$G$114,2)</f>
        <v>2026-27</v>
      </c>
      <c r="G19" s="46" t="str">
        <f>VLOOKUP($E19,$E$98:$H$114,3)</f>
        <v>2027-28</v>
      </c>
      <c r="H19" s="244"/>
    </row>
    <row r="20" spans="1:8" ht="15" customHeight="1" x14ac:dyDescent="0.25">
      <c r="A20" s="256" t="s">
        <v>104</v>
      </c>
      <c r="B20" s="48" t="s">
        <v>105</v>
      </c>
      <c r="C20" s="322"/>
      <c r="D20" s="323"/>
      <c r="E20" s="326"/>
      <c r="F20" s="328"/>
      <c r="G20" s="329"/>
      <c r="H20" s="254"/>
    </row>
    <row r="21" spans="1:8" ht="24.75" customHeight="1" x14ac:dyDescent="0.25">
      <c r="A21" s="257"/>
      <c r="B21" s="49" t="s">
        <v>106</v>
      </c>
      <c r="C21" s="324"/>
      <c r="D21" s="325"/>
      <c r="E21" s="327"/>
      <c r="F21" s="327"/>
      <c r="G21" s="330"/>
      <c r="H21" s="240"/>
    </row>
    <row r="22" spans="1:8" ht="15" customHeight="1" x14ac:dyDescent="0.25">
      <c r="A22" s="50"/>
      <c r="B22" s="51"/>
      <c r="C22" s="255"/>
      <c r="D22" s="219"/>
      <c r="E22" s="52">
        <f>IF(C20=0,0,E20/C20)</f>
        <v>0</v>
      </c>
      <c r="F22" s="52">
        <f>IF(C20=0,0,F20/SUM(C20+E20))</f>
        <v>0</v>
      </c>
      <c r="G22" s="53">
        <f>IF(C20=0,0,G20/SUM(C20+E20+F20))</f>
        <v>0</v>
      </c>
      <c r="H22" s="44"/>
    </row>
    <row r="23" spans="1:8" ht="15" customHeight="1" x14ac:dyDescent="0.25">
      <c r="A23" s="256" t="s">
        <v>107</v>
      </c>
      <c r="B23" s="48" t="s">
        <v>108</v>
      </c>
      <c r="C23" s="331"/>
      <c r="D23" s="332"/>
      <c r="E23" s="333"/>
      <c r="F23" s="326"/>
      <c r="G23" s="334"/>
      <c r="H23" s="243"/>
    </row>
    <row r="24" spans="1:8" ht="24.75" customHeight="1" x14ac:dyDescent="0.25">
      <c r="A24" s="257"/>
      <c r="B24" s="49" t="s">
        <v>109</v>
      </c>
      <c r="C24" s="324"/>
      <c r="D24" s="325"/>
      <c r="E24" s="327"/>
      <c r="F24" s="327"/>
      <c r="G24" s="330"/>
      <c r="H24" s="240"/>
    </row>
    <row r="25" spans="1:8" ht="15" customHeight="1" x14ac:dyDescent="0.25">
      <c r="A25" s="50"/>
      <c r="B25" s="51"/>
      <c r="C25" s="218"/>
      <c r="D25" s="219"/>
      <c r="E25" s="52" t="str">
        <f>IF(C23&gt;0,E23/C23,IF(C23=0," "))</f>
        <v xml:space="preserve"> </v>
      </c>
      <c r="F25" s="52" t="str">
        <f>IF(C23&gt;0,F23/SUM(C23+E23),IF(C23=0," "))</f>
        <v xml:space="preserve"> </v>
      </c>
      <c r="G25" s="53" t="str">
        <f>IF(C23&gt;0,G23/SUM(C23+E23+F23),IF(C23=0," "))</f>
        <v xml:space="preserve"> </v>
      </c>
      <c r="H25" s="44"/>
    </row>
    <row r="26" spans="1:8" ht="39" customHeight="1" x14ac:dyDescent="0.25">
      <c r="A26" s="54"/>
      <c r="B26" s="48" t="s">
        <v>110</v>
      </c>
      <c r="C26" s="223"/>
      <c r="D26" s="224"/>
      <c r="E26" s="335"/>
      <c r="F26" s="335"/>
      <c r="G26" s="336"/>
      <c r="H26" s="44"/>
    </row>
    <row r="27" spans="1:8" ht="36.75" customHeight="1" x14ac:dyDescent="0.25">
      <c r="A27" s="47" t="s">
        <v>111</v>
      </c>
      <c r="B27" s="48" t="s">
        <v>112</v>
      </c>
      <c r="C27" s="337"/>
      <c r="D27" s="338"/>
      <c r="E27" s="339"/>
      <c r="F27" s="339"/>
      <c r="G27" s="340"/>
      <c r="H27" s="44"/>
    </row>
    <row r="28" spans="1:8" ht="15" customHeight="1" x14ac:dyDescent="0.25">
      <c r="A28" s="55"/>
      <c r="B28" s="56"/>
      <c r="C28" s="225"/>
      <c r="D28" s="219"/>
      <c r="E28" s="52">
        <f>IF(C27=0,0,E27/C27)</f>
        <v>0</v>
      </c>
      <c r="F28" s="52">
        <f>IF(C27=0,0,F27/SUM(C27+E27))</f>
        <v>0</v>
      </c>
      <c r="G28" s="53">
        <f>IF(C27=0,0,G27/SUM(C27+E27+F27))</f>
        <v>0</v>
      </c>
      <c r="H28" s="44"/>
    </row>
    <row r="29" spans="1:8" ht="36.75" customHeight="1" x14ac:dyDescent="0.25">
      <c r="A29" s="47" t="s">
        <v>113</v>
      </c>
      <c r="B29" s="48" t="s">
        <v>114</v>
      </c>
      <c r="C29" s="337"/>
      <c r="D29" s="338"/>
      <c r="E29" s="339"/>
      <c r="F29" s="339"/>
      <c r="G29" s="340"/>
      <c r="H29" s="44"/>
    </row>
    <row r="30" spans="1:8" ht="15" customHeight="1" x14ac:dyDescent="0.25">
      <c r="A30" s="50"/>
      <c r="B30" s="51"/>
      <c r="C30" s="218"/>
      <c r="D30" s="219"/>
      <c r="E30" s="52" t="str">
        <f>IF(C29&gt;0,E29/C29,IF(C29=0," "))</f>
        <v xml:space="preserve"> </v>
      </c>
      <c r="F30" s="52" t="str">
        <f>IF(C29&gt;0,F29/SUM(C29+E29),IF(C29=0," "))</f>
        <v xml:space="preserve"> </v>
      </c>
      <c r="G30" s="53" t="str">
        <f>IF(C29&gt;0,G29/SUM(C29+E29+F29),IF(C29=0," "))</f>
        <v xml:space="preserve"> </v>
      </c>
      <c r="H30" s="44"/>
    </row>
    <row r="31" spans="1:8" ht="12.75" customHeight="1" x14ac:dyDescent="0.25">
      <c r="A31" s="47" t="s">
        <v>115</v>
      </c>
      <c r="B31" s="48" t="s">
        <v>116</v>
      </c>
      <c r="C31" s="226">
        <f>C20+C23+C27+C29</f>
        <v>0</v>
      </c>
      <c r="D31" s="227"/>
      <c r="E31" s="57">
        <f t="shared" ref="E31:G31" si="0">E20+E23+E27+E29</f>
        <v>0</v>
      </c>
      <c r="F31" s="57">
        <f t="shared" si="0"/>
        <v>0</v>
      </c>
      <c r="G31" s="58">
        <f t="shared" si="0"/>
        <v>0</v>
      </c>
      <c r="H31" s="44"/>
    </row>
    <row r="32" spans="1:8" ht="15" customHeight="1" x14ac:dyDescent="0.25">
      <c r="A32" s="50"/>
      <c r="B32" s="51"/>
      <c r="C32" s="218"/>
      <c r="D32" s="219"/>
      <c r="E32" s="52">
        <f>IF(C31=0,0,E31/C31)</f>
        <v>0</v>
      </c>
      <c r="F32" s="52">
        <f>IF(C31=0,0,F31/SUM(C31+E31))</f>
        <v>0</v>
      </c>
      <c r="G32" s="53">
        <f>IF(C31=0,0,G31/SUM(C31+E31+F31))</f>
        <v>0</v>
      </c>
      <c r="H32" s="44"/>
    </row>
    <row r="33" spans="1:7" ht="36.75" customHeight="1" x14ac:dyDescent="0.25">
      <c r="A33" s="59" t="s">
        <v>117</v>
      </c>
      <c r="B33" s="60" t="s">
        <v>118</v>
      </c>
      <c r="C33" s="341"/>
      <c r="D33" s="342"/>
      <c r="E33" s="61"/>
      <c r="F33" s="61"/>
      <c r="G33" s="62"/>
    </row>
    <row r="34" spans="1:7" ht="36.75" customHeight="1" x14ac:dyDescent="0.25">
      <c r="A34" s="47" t="s">
        <v>119</v>
      </c>
      <c r="B34" s="48" t="s">
        <v>120</v>
      </c>
      <c r="C34" s="220">
        <f>IF(C33=0,0,C31/C33)</f>
        <v>0</v>
      </c>
      <c r="D34" s="219"/>
      <c r="E34" s="63">
        <f>IF(C33=0,0,E31/C33)</f>
        <v>0</v>
      </c>
      <c r="F34" s="63">
        <f>IF(C33=0,0,F31/C33)</f>
        <v>0</v>
      </c>
      <c r="G34" s="64">
        <f>IF(C33=0,0,G31/C33)</f>
        <v>0</v>
      </c>
    </row>
    <row r="35" spans="1:7" ht="15" customHeight="1" x14ac:dyDescent="0.25">
      <c r="A35" s="65"/>
      <c r="B35" s="66"/>
      <c r="C35" s="221"/>
      <c r="D35" s="222"/>
      <c r="E35" s="67">
        <f>IF(C34=0,0,E34/C34)</f>
        <v>0</v>
      </c>
      <c r="F35" s="67">
        <f>IF(C34=0,0,F34/SUM(C34+E34))</f>
        <v>0</v>
      </c>
      <c r="G35" s="68">
        <f>IF(C34=0,0,G34/SUM(C34+E34+F34))</f>
        <v>0</v>
      </c>
    </row>
    <row r="96" spans="5:7" ht="12.75" customHeight="1" x14ac:dyDescent="0.25">
      <c r="E96" s="69" t="s">
        <v>100</v>
      </c>
      <c r="F96" s="69" t="s">
        <v>101</v>
      </c>
      <c r="G96" s="70" t="s">
        <v>102</v>
      </c>
    </row>
    <row r="98" spans="5:7" ht="12.75" customHeight="1" x14ac:dyDescent="0.25">
      <c r="E98" s="71" t="s">
        <v>121</v>
      </c>
      <c r="F98" s="71" t="s">
        <v>122</v>
      </c>
      <c r="G98" s="71" t="s">
        <v>123</v>
      </c>
    </row>
    <row r="99" spans="5:7" ht="12.75" customHeight="1" x14ac:dyDescent="0.25">
      <c r="E99" s="71" t="s">
        <v>122</v>
      </c>
      <c r="F99" s="71" t="s">
        <v>123</v>
      </c>
      <c r="G99" s="71" t="s">
        <v>124</v>
      </c>
    </row>
    <row r="100" spans="5:7" ht="12.75" customHeight="1" x14ac:dyDescent="0.25">
      <c r="E100" s="71" t="s">
        <v>123</v>
      </c>
      <c r="F100" s="71" t="s">
        <v>124</v>
      </c>
      <c r="G100" s="71" t="s">
        <v>125</v>
      </c>
    </row>
    <row r="101" spans="5:7" ht="12.75" customHeight="1" x14ac:dyDescent="0.25">
      <c r="E101" s="71" t="s">
        <v>124</v>
      </c>
      <c r="F101" s="71" t="s">
        <v>125</v>
      </c>
      <c r="G101" s="71" t="s">
        <v>126</v>
      </c>
    </row>
    <row r="102" spans="5:7" ht="12.75" customHeight="1" x14ac:dyDescent="0.25">
      <c r="E102" s="71" t="s">
        <v>125</v>
      </c>
      <c r="F102" s="71" t="s">
        <v>126</v>
      </c>
      <c r="G102" s="71" t="s">
        <v>127</v>
      </c>
    </row>
    <row r="103" spans="5:7" ht="12.75" customHeight="1" x14ac:dyDescent="0.25">
      <c r="E103" s="71" t="s">
        <v>126</v>
      </c>
      <c r="F103" s="71" t="s">
        <v>127</v>
      </c>
      <c r="G103" s="71" t="s">
        <v>128</v>
      </c>
    </row>
    <row r="104" spans="5:7" ht="12.75" customHeight="1" x14ac:dyDescent="0.25">
      <c r="E104" s="71" t="s">
        <v>127</v>
      </c>
      <c r="F104" s="71" t="s">
        <v>128</v>
      </c>
      <c r="G104" s="71" t="s">
        <v>129</v>
      </c>
    </row>
    <row r="105" spans="5:7" ht="12.75" customHeight="1" x14ac:dyDescent="0.25">
      <c r="E105" s="71" t="s">
        <v>128</v>
      </c>
      <c r="F105" s="71" t="s">
        <v>129</v>
      </c>
      <c r="G105" s="71" t="s">
        <v>130</v>
      </c>
    </row>
    <row r="106" spans="5:7" ht="12.75" customHeight="1" x14ac:dyDescent="0.25">
      <c r="E106" s="71" t="s">
        <v>129</v>
      </c>
      <c r="F106" s="71" t="s">
        <v>130</v>
      </c>
      <c r="G106" s="71" t="s">
        <v>103</v>
      </c>
    </row>
    <row r="107" spans="5:7" ht="12.75" customHeight="1" x14ac:dyDescent="0.25">
      <c r="E107" s="71" t="s">
        <v>130</v>
      </c>
      <c r="F107" s="71" t="s">
        <v>103</v>
      </c>
      <c r="G107" s="71" t="s">
        <v>131</v>
      </c>
    </row>
    <row r="108" spans="5:7" ht="12.75" customHeight="1" x14ac:dyDescent="0.25">
      <c r="E108" s="71" t="s">
        <v>103</v>
      </c>
      <c r="F108" s="71" t="s">
        <v>131</v>
      </c>
      <c r="G108" s="71" t="s">
        <v>132</v>
      </c>
    </row>
    <row r="109" spans="5:7" ht="12.75" customHeight="1" x14ac:dyDescent="0.25">
      <c r="E109" s="71" t="s">
        <v>131</v>
      </c>
      <c r="F109" s="71" t="s">
        <v>132</v>
      </c>
      <c r="G109" s="71" t="s">
        <v>133</v>
      </c>
    </row>
    <row r="110" spans="5:7" ht="12.75" customHeight="1" x14ac:dyDescent="0.25">
      <c r="E110" s="71" t="s">
        <v>132</v>
      </c>
      <c r="F110" s="71" t="str">
        <f t="shared" ref="F110:F113" si="1">+E111</f>
        <v>2026-27</v>
      </c>
      <c r="G110" s="71" t="str">
        <f t="shared" ref="G110:G112" si="2">+E112</f>
        <v>2027-28</v>
      </c>
    </row>
    <row r="111" spans="5:7" ht="12.75" customHeight="1" x14ac:dyDescent="0.25">
      <c r="E111" s="71" t="s">
        <v>133</v>
      </c>
      <c r="F111" s="71" t="str">
        <f t="shared" si="1"/>
        <v>2027-28</v>
      </c>
      <c r="G111" s="71" t="str">
        <f t="shared" si="2"/>
        <v>2028-29</v>
      </c>
    </row>
    <row r="112" spans="5:7" ht="12.75" customHeight="1" x14ac:dyDescent="0.25">
      <c r="E112" s="71" t="s">
        <v>134</v>
      </c>
      <c r="F112" s="71" t="str">
        <f t="shared" si="1"/>
        <v>2028-29</v>
      </c>
      <c r="G112" s="71" t="str">
        <f t="shared" si="2"/>
        <v>2029-30</v>
      </c>
    </row>
    <row r="113" spans="5:7" ht="12.75" customHeight="1" x14ac:dyDescent="0.25">
      <c r="E113" s="71" t="s">
        <v>135</v>
      </c>
      <c r="F113" s="71" t="str">
        <f t="shared" si="1"/>
        <v>2029-30</v>
      </c>
      <c r="G113" s="71" t="s">
        <v>136</v>
      </c>
    </row>
    <row r="114" spans="5:7" ht="12.75" customHeight="1" x14ac:dyDescent="0.25">
      <c r="E114" s="71" t="s">
        <v>137</v>
      </c>
      <c r="F114" s="71" t="s">
        <v>136</v>
      </c>
      <c r="G114" s="71" t="s">
        <v>138</v>
      </c>
    </row>
    <row r="115" spans="5:7" ht="12.75" customHeight="1" x14ac:dyDescent="0.25">
      <c r="E115" s="71"/>
      <c r="F115" s="71">
        <f t="shared" ref="F115:F116" si="3">+E116</f>
        <v>0</v>
      </c>
      <c r="G115" s="71">
        <f t="shared" ref="G115:G116" si="4">+E117</f>
        <v>0</v>
      </c>
    </row>
    <row r="116" spans="5:7" ht="12.75" customHeight="1" x14ac:dyDescent="0.25">
      <c r="E116" s="71"/>
      <c r="F116" s="71">
        <f t="shared" si="3"/>
        <v>0</v>
      </c>
      <c r="G116" s="71">
        <f t="shared" si="4"/>
        <v>0</v>
      </c>
    </row>
  </sheetData>
  <sheetProtection algorithmName="SHA-512" hashValue="UdEbxrOu+OWmbIbmVOW/ZECz78FZJ9LpXmOTOubHyJwTpHQCDwqdMq+nNotpqdVxezmV7xZ7AaitLTEoKzjUwA==" saltValue="86c413N8kW1cLu/ywevkQg==" spinCount="100000" sheet="1" objects="1" scenarios="1"/>
  <mergeCells count="50">
    <mergeCell ref="F23:F24"/>
    <mergeCell ref="G23:G24"/>
    <mergeCell ref="H23:H24"/>
    <mergeCell ref="C22:D22"/>
    <mergeCell ref="A20:A21"/>
    <mergeCell ref="A23:A24"/>
    <mergeCell ref="C23:D24"/>
    <mergeCell ref="E23:E24"/>
    <mergeCell ref="C20:D21"/>
    <mergeCell ref="E20:E21"/>
    <mergeCell ref="F20:F21"/>
    <mergeCell ref="G20:G21"/>
    <mergeCell ref="H20:H21"/>
    <mergeCell ref="E15:G17"/>
    <mergeCell ref="H18:H19"/>
    <mergeCell ref="A12:G12"/>
    <mergeCell ref="A13:G13"/>
    <mergeCell ref="A14:G14"/>
    <mergeCell ref="A15:B15"/>
    <mergeCell ref="A16:B16"/>
    <mergeCell ref="A17:B17"/>
    <mergeCell ref="C19:D19"/>
    <mergeCell ref="A18:B19"/>
    <mergeCell ref="J4:J5"/>
    <mergeCell ref="A5:B5"/>
    <mergeCell ref="F10:G10"/>
    <mergeCell ref="F11:G11"/>
    <mergeCell ref="C5:G5"/>
    <mergeCell ref="C6:G6"/>
    <mergeCell ref="A7:G7"/>
    <mergeCell ref="A8:C8"/>
    <mergeCell ref="A9:C9"/>
    <mergeCell ref="A10:C10"/>
    <mergeCell ref="A11:C11"/>
    <mergeCell ref="A1:H1"/>
    <mergeCell ref="A2:H2"/>
    <mergeCell ref="A3:H3"/>
    <mergeCell ref="A4:B4"/>
    <mergeCell ref="C4:G4"/>
    <mergeCell ref="C32:D32"/>
    <mergeCell ref="C33:D33"/>
    <mergeCell ref="C34:D34"/>
    <mergeCell ref="C35:D35"/>
    <mergeCell ref="C25:D25"/>
    <mergeCell ref="C26:D26"/>
    <mergeCell ref="C27:D27"/>
    <mergeCell ref="C28:D28"/>
    <mergeCell ref="C29:D29"/>
    <mergeCell ref="C30:D30"/>
    <mergeCell ref="C31:D31"/>
  </mergeCells>
  <dataValidations count="1">
    <dataValidation type="list" allowBlank="1" showErrorMessage="1" sqref="E19" xr:uid="{00000000-0002-0000-0200-000000000000}">
      <formula1>$E$98:$E$114</formula1>
    </dataValidation>
  </dataValidations>
  <printOptions horizontalCentered="1"/>
  <pageMargins left="0.25" right="0.25" top="1" bottom="0.75" header="0" footer="0"/>
  <pageSetup scale="91" orientation="portrait" r:id="rId1"/>
  <headerFooter>
    <oddFooter>&amp;CPrinted &amp;D &amp;T</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O30"/>
  <sheetViews>
    <sheetView topLeftCell="A10" zoomScaleNormal="100" workbookViewId="0">
      <selection activeCell="Q29" sqref="Q29"/>
    </sheetView>
  </sheetViews>
  <sheetFormatPr defaultColWidth="12.6640625" defaultRowHeight="15" customHeight="1" x14ac:dyDescent="0.25"/>
  <cols>
    <col min="1" max="1" width="2.77734375" customWidth="1"/>
    <col min="2" max="2" width="8.88671875" customWidth="1"/>
    <col min="3" max="3" width="2.88671875" customWidth="1"/>
    <col min="4" max="4" width="8.88671875" customWidth="1"/>
    <col min="5" max="5" width="3" customWidth="1"/>
    <col min="6" max="9" width="8.88671875" customWidth="1"/>
    <col min="10" max="10" width="13.33203125" customWidth="1"/>
    <col min="11" max="11" width="6.109375" customWidth="1"/>
    <col min="12" max="12" width="3" customWidth="1"/>
    <col min="13" max="13" width="5.77734375" customWidth="1"/>
    <col min="14" max="14" width="3" customWidth="1"/>
    <col min="15" max="15" width="6" customWidth="1"/>
    <col min="16" max="26" width="8.88671875" customWidth="1"/>
  </cols>
  <sheetData>
    <row r="1" spans="2:15" ht="12.75" customHeight="1" x14ac:dyDescent="0.3">
      <c r="B1" s="205" t="str">
        <f>IF('Page 1, Agreement'!C4=0," ",'Page 1, Agreement'!C4)</f>
        <v xml:space="preserve"> </v>
      </c>
      <c r="C1" s="202"/>
      <c r="D1" s="202"/>
      <c r="E1" s="202"/>
      <c r="F1" s="202"/>
      <c r="G1" s="202"/>
      <c r="H1" s="202"/>
      <c r="I1" s="202"/>
      <c r="J1" s="202"/>
      <c r="K1" s="202"/>
      <c r="L1" s="202"/>
      <c r="M1" s="202"/>
      <c r="N1" s="202"/>
      <c r="O1" s="202"/>
    </row>
    <row r="2" spans="2:15" ht="12.75" customHeight="1" x14ac:dyDescent="0.3">
      <c r="B2" s="205" t="str">
        <f>IF('Page 1, Agreement'!C5=0," ",'Page 1, Agreement'!C5)</f>
        <v xml:space="preserve"> </v>
      </c>
      <c r="C2" s="202"/>
      <c r="D2" s="202"/>
      <c r="E2" s="202"/>
      <c r="F2" s="202"/>
      <c r="G2" s="202"/>
      <c r="H2" s="202"/>
      <c r="I2" s="202"/>
      <c r="J2" s="202"/>
      <c r="K2" s="202"/>
      <c r="L2" s="202"/>
      <c r="M2" s="202"/>
      <c r="N2" s="202"/>
      <c r="O2" s="202"/>
    </row>
    <row r="3" spans="2:15" ht="15.75" customHeight="1" x14ac:dyDescent="0.25">
      <c r="B3" s="201"/>
      <c r="C3" s="202"/>
      <c r="D3" s="202"/>
      <c r="E3" s="202"/>
      <c r="F3" s="202"/>
      <c r="G3" s="202"/>
      <c r="H3" s="202"/>
      <c r="I3" s="202"/>
      <c r="J3" s="202"/>
      <c r="K3" s="202"/>
      <c r="L3" s="202"/>
      <c r="M3" s="202"/>
      <c r="N3" s="202"/>
      <c r="O3" s="202"/>
    </row>
    <row r="4" spans="2:15" ht="15" customHeight="1" x14ac:dyDescent="0.25">
      <c r="B4" s="210" t="s">
        <v>139</v>
      </c>
      <c r="C4" s="202"/>
      <c r="D4" s="202"/>
      <c r="E4" s="202"/>
      <c r="F4" s="202"/>
      <c r="G4" s="202"/>
      <c r="H4" s="202"/>
      <c r="I4" s="202"/>
      <c r="J4" s="202"/>
      <c r="K4" s="202"/>
      <c r="L4" s="202"/>
      <c r="M4" s="202"/>
      <c r="N4" s="202"/>
      <c r="O4" s="202"/>
    </row>
    <row r="5" spans="2:15" ht="15" customHeight="1" x14ac:dyDescent="0.25">
      <c r="B5" s="210" t="s">
        <v>140</v>
      </c>
      <c r="C5" s="202"/>
      <c r="D5" s="202"/>
      <c r="E5" s="202"/>
      <c r="F5" s="202"/>
      <c r="G5" s="202"/>
      <c r="H5" s="202"/>
      <c r="I5" s="202"/>
      <c r="J5" s="202"/>
      <c r="K5" s="202"/>
      <c r="L5" s="202"/>
      <c r="M5" s="202"/>
      <c r="N5" s="202"/>
      <c r="O5" s="202"/>
    </row>
    <row r="6" spans="2:15" ht="12" customHeight="1" x14ac:dyDescent="0.25">
      <c r="B6" s="258"/>
      <c r="C6" s="202"/>
      <c r="D6" s="202"/>
      <c r="E6" s="202"/>
      <c r="F6" s="202"/>
      <c r="G6" s="202"/>
      <c r="H6" s="202"/>
      <c r="I6" s="202"/>
      <c r="J6" s="202"/>
      <c r="K6" s="202"/>
      <c r="L6" s="202"/>
      <c r="M6" s="202"/>
      <c r="N6" s="202"/>
      <c r="O6" s="202"/>
    </row>
    <row r="7" spans="2:15" ht="63" customHeight="1" x14ac:dyDescent="0.25">
      <c r="B7" s="343"/>
      <c r="C7" s="344"/>
      <c r="D7" s="344"/>
      <c r="E7" s="344"/>
      <c r="F7" s="344"/>
      <c r="G7" s="344"/>
      <c r="H7" s="344"/>
      <c r="I7" s="344"/>
      <c r="J7" s="344"/>
      <c r="K7" s="344"/>
      <c r="L7" s="344"/>
      <c r="M7" s="344"/>
      <c r="N7" s="344"/>
      <c r="O7" s="345"/>
    </row>
    <row r="8" spans="2:15" ht="12" customHeight="1" x14ac:dyDescent="0.25">
      <c r="B8" s="260"/>
      <c r="C8" s="202"/>
      <c r="D8" s="202"/>
      <c r="E8" s="202"/>
      <c r="F8" s="202"/>
      <c r="G8" s="202"/>
      <c r="H8" s="202"/>
      <c r="I8" s="202"/>
      <c r="J8" s="202"/>
      <c r="K8" s="202"/>
      <c r="L8" s="202"/>
      <c r="M8" s="202"/>
      <c r="N8" s="202"/>
      <c r="O8" s="202"/>
    </row>
    <row r="9" spans="2:15" ht="15" customHeight="1" x14ac:dyDescent="0.25">
      <c r="B9" s="261" t="s">
        <v>141</v>
      </c>
      <c r="C9" s="202"/>
      <c r="D9" s="202"/>
      <c r="E9" s="202"/>
      <c r="F9" s="202"/>
      <c r="G9" s="202"/>
      <c r="H9" s="202"/>
      <c r="I9" s="202"/>
      <c r="J9" s="202"/>
      <c r="K9" s="202"/>
      <c r="L9" s="202"/>
      <c r="M9" s="202"/>
      <c r="N9" s="202"/>
      <c r="O9" s="202"/>
    </row>
    <row r="10" spans="2:15" ht="12" customHeight="1" x14ac:dyDescent="0.25">
      <c r="B10" s="258"/>
      <c r="C10" s="202"/>
      <c r="D10" s="202"/>
      <c r="E10" s="202"/>
      <c r="F10" s="202"/>
      <c r="G10" s="202"/>
      <c r="H10" s="202"/>
      <c r="I10" s="202"/>
      <c r="J10" s="202"/>
      <c r="K10" s="202"/>
      <c r="L10" s="202"/>
      <c r="M10" s="202"/>
      <c r="N10" s="202"/>
      <c r="O10" s="202"/>
    </row>
    <row r="11" spans="2:15" ht="63" customHeight="1" x14ac:dyDescent="0.25">
      <c r="B11" s="343"/>
      <c r="C11" s="344"/>
      <c r="D11" s="344"/>
      <c r="E11" s="344"/>
      <c r="F11" s="344"/>
      <c r="G11" s="344"/>
      <c r="H11" s="344"/>
      <c r="I11" s="344"/>
      <c r="J11" s="344"/>
      <c r="K11" s="344"/>
      <c r="L11" s="344"/>
      <c r="M11" s="344"/>
      <c r="N11" s="344"/>
      <c r="O11" s="345"/>
    </row>
    <row r="12" spans="2:15" ht="12" customHeight="1" x14ac:dyDescent="0.25">
      <c r="B12" s="262"/>
      <c r="C12" s="202"/>
      <c r="D12" s="202"/>
      <c r="E12" s="202"/>
      <c r="F12" s="202"/>
      <c r="G12" s="202"/>
      <c r="H12" s="202"/>
      <c r="I12" s="202"/>
      <c r="J12" s="202"/>
      <c r="K12" s="202"/>
      <c r="L12" s="202"/>
      <c r="M12" s="202"/>
      <c r="N12" s="202"/>
      <c r="O12" s="202"/>
    </row>
    <row r="13" spans="2:15" ht="15" customHeight="1" x14ac:dyDescent="0.3">
      <c r="B13" s="203" t="s">
        <v>142</v>
      </c>
      <c r="C13" s="202"/>
      <c r="D13" s="202"/>
      <c r="E13" s="202"/>
      <c r="F13" s="202"/>
      <c r="G13" s="202"/>
      <c r="H13" s="202"/>
      <c r="I13" s="202"/>
      <c r="J13" s="202"/>
      <c r="K13" s="202"/>
      <c r="L13" s="202"/>
      <c r="M13" s="202"/>
      <c r="N13" s="202"/>
      <c r="O13" s="202"/>
    </row>
    <row r="14" spans="2:15" ht="15" customHeight="1" x14ac:dyDescent="0.3">
      <c r="B14" s="263" t="s">
        <v>143</v>
      </c>
      <c r="C14" s="202"/>
      <c r="D14" s="202"/>
      <c r="E14" s="202"/>
      <c r="F14" s="202"/>
      <c r="G14" s="202"/>
      <c r="H14" s="202"/>
      <c r="I14" s="202"/>
      <c r="J14" s="202"/>
      <c r="K14" s="202"/>
      <c r="L14" s="202"/>
      <c r="M14" s="202"/>
      <c r="N14" s="202"/>
      <c r="O14" s="202"/>
    </row>
    <row r="15" spans="2:15" ht="12" customHeight="1" x14ac:dyDescent="0.3">
      <c r="B15" s="205"/>
      <c r="C15" s="202"/>
      <c r="D15" s="202"/>
      <c r="E15" s="202"/>
      <c r="F15" s="202"/>
      <c r="G15" s="202"/>
      <c r="H15" s="202"/>
      <c r="I15" s="202"/>
      <c r="J15" s="202"/>
      <c r="K15" s="202"/>
      <c r="L15" s="202"/>
      <c r="M15" s="202"/>
      <c r="N15" s="202"/>
      <c r="O15" s="202"/>
    </row>
    <row r="16" spans="2:15" ht="63" customHeight="1" x14ac:dyDescent="0.25">
      <c r="B16" s="343"/>
      <c r="C16" s="344"/>
      <c r="D16" s="344"/>
      <c r="E16" s="344"/>
      <c r="F16" s="344"/>
      <c r="G16" s="344"/>
      <c r="H16" s="344"/>
      <c r="I16" s="344"/>
      <c r="J16" s="344"/>
      <c r="K16" s="344"/>
      <c r="L16" s="344"/>
      <c r="M16" s="344"/>
      <c r="N16" s="344"/>
      <c r="O16" s="345"/>
    </row>
    <row r="17" spans="1:15" ht="12" customHeight="1" x14ac:dyDescent="0.3">
      <c r="A17" s="7"/>
      <c r="B17" s="205"/>
      <c r="C17" s="202"/>
      <c r="D17" s="202"/>
      <c r="E17" s="202"/>
      <c r="F17" s="202"/>
      <c r="G17" s="202"/>
      <c r="H17" s="202"/>
      <c r="I17" s="202"/>
      <c r="J17" s="202"/>
      <c r="K17" s="202"/>
      <c r="L17" s="202"/>
      <c r="M17" s="202"/>
      <c r="N17" s="202"/>
      <c r="O17" s="202"/>
    </row>
    <row r="18" spans="1:15" ht="15" customHeight="1" x14ac:dyDescent="0.3">
      <c r="A18" s="9"/>
      <c r="B18" s="264" t="s">
        <v>144</v>
      </c>
      <c r="C18" s="202"/>
      <c r="D18" s="202"/>
      <c r="E18" s="202"/>
      <c r="F18" s="202"/>
      <c r="G18" s="202"/>
      <c r="H18" s="202"/>
      <c r="I18" s="202"/>
      <c r="J18" s="202"/>
      <c r="K18" s="28" t="s">
        <v>145</v>
      </c>
      <c r="L18" s="346"/>
      <c r="M18" s="28" t="s">
        <v>146</v>
      </c>
      <c r="N18" s="346"/>
      <c r="O18" s="7"/>
    </row>
    <row r="19" spans="1:15" ht="15" customHeight="1" x14ac:dyDescent="0.3">
      <c r="A19" s="7"/>
      <c r="B19" s="209" t="s">
        <v>147</v>
      </c>
      <c r="C19" s="202"/>
      <c r="D19" s="202"/>
      <c r="E19" s="202"/>
      <c r="F19" s="202"/>
      <c r="G19" s="202"/>
      <c r="H19" s="202"/>
      <c r="I19" s="202"/>
      <c r="J19" s="202"/>
      <c r="K19" s="202"/>
      <c r="L19" s="202"/>
      <c r="M19" s="202"/>
      <c r="N19" s="202"/>
      <c r="O19" s="202"/>
    </row>
    <row r="20" spans="1:15" ht="15" customHeight="1" x14ac:dyDescent="0.3">
      <c r="A20" s="9"/>
      <c r="B20" s="261" t="s">
        <v>148</v>
      </c>
      <c r="C20" s="202"/>
      <c r="D20" s="202"/>
      <c r="E20" s="202"/>
      <c r="F20" s="202"/>
      <c r="G20" s="202"/>
      <c r="H20" s="202"/>
      <c r="I20" s="202"/>
      <c r="J20" s="202"/>
      <c r="K20" s="202"/>
      <c r="L20" s="202"/>
      <c r="M20" s="202"/>
      <c r="N20" s="202"/>
      <c r="O20" s="202"/>
    </row>
    <row r="21" spans="1:15" ht="12" customHeight="1" x14ac:dyDescent="0.3">
      <c r="A21" s="7"/>
      <c r="B21" s="205"/>
      <c r="C21" s="202"/>
      <c r="D21" s="202"/>
      <c r="E21" s="202"/>
      <c r="F21" s="202"/>
      <c r="G21" s="202"/>
      <c r="H21" s="202"/>
      <c r="I21" s="202"/>
      <c r="J21" s="202"/>
      <c r="K21" s="202"/>
      <c r="L21" s="202"/>
      <c r="M21" s="202"/>
      <c r="N21" s="202"/>
      <c r="O21" s="202"/>
    </row>
    <row r="22" spans="1:15" ht="33" customHeight="1" x14ac:dyDescent="0.25">
      <c r="A22" s="73"/>
      <c r="B22" s="343"/>
      <c r="C22" s="344"/>
      <c r="D22" s="344"/>
      <c r="E22" s="344"/>
      <c r="F22" s="344"/>
      <c r="G22" s="344"/>
      <c r="H22" s="344"/>
      <c r="I22" s="344"/>
      <c r="J22" s="344"/>
      <c r="K22" s="344"/>
      <c r="L22" s="344"/>
      <c r="M22" s="344"/>
      <c r="N22" s="344"/>
      <c r="O22" s="345"/>
    </row>
    <row r="23" spans="1:15" ht="12" customHeight="1" x14ac:dyDescent="0.25">
      <c r="A23" s="73"/>
      <c r="B23" s="260"/>
      <c r="C23" s="202"/>
      <c r="D23" s="202"/>
      <c r="E23" s="202"/>
      <c r="F23" s="202"/>
      <c r="G23" s="202"/>
      <c r="H23" s="202"/>
      <c r="I23" s="202"/>
      <c r="J23" s="202"/>
      <c r="K23" s="202"/>
      <c r="L23" s="202"/>
      <c r="M23" s="202"/>
      <c r="N23" s="202"/>
      <c r="O23" s="202"/>
    </row>
    <row r="24" spans="1:15" ht="33" customHeight="1" x14ac:dyDescent="0.25">
      <c r="A24" s="75" t="str">
        <f>"B."</f>
        <v>B.</v>
      </c>
      <c r="B24" s="216" t="s">
        <v>149</v>
      </c>
      <c r="C24" s="202"/>
      <c r="D24" s="202"/>
      <c r="E24" s="202"/>
      <c r="F24" s="202"/>
      <c r="G24" s="202"/>
      <c r="H24" s="202"/>
      <c r="I24" s="202"/>
      <c r="J24" s="202"/>
      <c r="K24" s="202"/>
      <c r="L24" s="202"/>
      <c r="M24" s="202"/>
      <c r="N24" s="202"/>
      <c r="O24" s="202"/>
    </row>
    <row r="25" spans="1:15" ht="12" customHeight="1" x14ac:dyDescent="0.25">
      <c r="A25" s="73"/>
      <c r="B25" s="258"/>
      <c r="C25" s="202"/>
      <c r="D25" s="202"/>
      <c r="E25" s="202"/>
      <c r="F25" s="202"/>
      <c r="G25" s="202"/>
      <c r="H25" s="202"/>
      <c r="I25" s="202"/>
      <c r="J25" s="202"/>
      <c r="K25" s="202"/>
      <c r="L25" s="202"/>
      <c r="M25" s="202"/>
      <c r="N25" s="202"/>
      <c r="O25" s="202"/>
    </row>
    <row r="26" spans="1:15" ht="63" customHeight="1" x14ac:dyDescent="0.25">
      <c r="A26" s="73"/>
      <c r="B26" s="343"/>
      <c r="C26" s="344"/>
      <c r="D26" s="344"/>
      <c r="E26" s="344"/>
      <c r="F26" s="344"/>
      <c r="G26" s="344"/>
      <c r="H26" s="344"/>
      <c r="I26" s="344"/>
      <c r="J26" s="344"/>
      <c r="K26" s="344"/>
      <c r="L26" s="344"/>
      <c r="M26" s="344"/>
      <c r="N26" s="344"/>
      <c r="O26" s="345"/>
    </row>
    <row r="27" spans="1:15" ht="12" customHeight="1" x14ac:dyDescent="0.25">
      <c r="A27" s="73"/>
      <c r="B27" s="258"/>
      <c r="C27" s="202"/>
      <c r="D27" s="202"/>
      <c r="E27" s="202"/>
      <c r="F27" s="202"/>
      <c r="G27" s="202"/>
      <c r="H27" s="202"/>
      <c r="I27" s="202"/>
      <c r="J27" s="202"/>
      <c r="K27" s="202"/>
      <c r="L27" s="202"/>
      <c r="M27" s="202"/>
      <c r="N27" s="202"/>
      <c r="O27" s="202"/>
    </row>
    <row r="28" spans="1:15" ht="63" customHeight="1" x14ac:dyDescent="0.25">
      <c r="A28" s="75" t="str">
        <f>"C."</f>
        <v>C.</v>
      </c>
      <c r="B28" s="216" t="s">
        <v>150</v>
      </c>
      <c r="C28" s="202"/>
      <c r="D28" s="202"/>
      <c r="E28" s="202"/>
      <c r="F28" s="202"/>
      <c r="G28" s="202"/>
      <c r="H28" s="202"/>
      <c r="I28" s="202"/>
      <c r="J28" s="202"/>
      <c r="K28" s="202"/>
      <c r="L28" s="202"/>
      <c r="M28" s="202"/>
      <c r="N28" s="202"/>
      <c r="O28" s="202"/>
    </row>
    <row r="29" spans="1:15" ht="12" customHeight="1" x14ac:dyDescent="0.25">
      <c r="A29" s="73"/>
      <c r="B29" s="258"/>
      <c r="C29" s="202"/>
      <c r="D29" s="202"/>
      <c r="E29" s="202"/>
      <c r="F29" s="202"/>
      <c r="G29" s="202"/>
      <c r="H29" s="202"/>
      <c r="I29" s="202"/>
      <c r="J29" s="202"/>
      <c r="K29" s="202"/>
      <c r="L29" s="202"/>
      <c r="M29" s="202"/>
      <c r="N29" s="202"/>
      <c r="O29" s="202"/>
    </row>
    <row r="30" spans="1:15" ht="63" customHeight="1" x14ac:dyDescent="0.25">
      <c r="A30" s="73"/>
      <c r="B30" s="343"/>
      <c r="C30" s="344"/>
      <c r="D30" s="344"/>
      <c r="E30" s="344"/>
      <c r="F30" s="344"/>
      <c r="G30" s="344"/>
      <c r="H30" s="344"/>
      <c r="I30" s="344"/>
      <c r="J30" s="344"/>
      <c r="K30" s="344"/>
      <c r="L30" s="344"/>
      <c r="M30" s="344"/>
      <c r="N30" s="344"/>
      <c r="O30" s="345"/>
    </row>
  </sheetData>
  <sheetProtection algorithmName="SHA-512" hashValue="XxmE+wYlo1yZ5fjIunRtDhRfxRW8+fhOJMQkNxUl/1YRPSFKJlPIwtr3WHJnlp0BObz7OikiKq6apJ4jTJqLww==" saltValue="7Ue11vat28plkexTy5praQ==" spinCount="100000" sheet="1" objects="1" scenarios="1"/>
  <mergeCells count="30">
    <mergeCell ref="B21:O21"/>
    <mergeCell ref="B29:O29"/>
    <mergeCell ref="B30:O30"/>
    <mergeCell ref="B22:O22"/>
    <mergeCell ref="B23:O23"/>
    <mergeCell ref="B24:O24"/>
    <mergeCell ref="B25:O25"/>
    <mergeCell ref="B26:O26"/>
    <mergeCell ref="B27:O27"/>
    <mergeCell ref="B28:O28"/>
    <mergeCell ref="B16:O16"/>
    <mergeCell ref="B17:O17"/>
    <mergeCell ref="B18:J18"/>
    <mergeCell ref="B19:O19"/>
    <mergeCell ref="B20:O20"/>
    <mergeCell ref="B11:O11"/>
    <mergeCell ref="B12:O12"/>
    <mergeCell ref="B13:O13"/>
    <mergeCell ref="B14:O14"/>
    <mergeCell ref="B15:O15"/>
    <mergeCell ref="B6:O6"/>
    <mergeCell ref="B7:O7"/>
    <mergeCell ref="B8:O8"/>
    <mergeCell ref="B9:O9"/>
    <mergeCell ref="B10:O10"/>
    <mergeCell ref="B1:O1"/>
    <mergeCell ref="B2:O2"/>
    <mergeCell ref="B3:O3"/>
    <mergeCell ref="B4:O4"/>
    <mergeCell ref="B5:O5"/>
  </mergeCells>
  <printOptions horizontalCentered="1"/>
  <pageMargins left="0.25" right="0.25" top="0.5" bottom="0.75" header="0" footer="0"/>
  <pageSetup orientation="portrait" r:id="rId1"/>
  <headerFooter>
    <oddHeader>&amp;CPublic Disclosure of Proposed Collective Bargaining Agreement&amp;RPage 2</oddHeader>
    <oddFooter>&amp;LPrinted &amp;D &amp;T</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O25"/>
  <sheetViews>
    <sheetView topLeftCell="A11" zoomScaleNormal="100" workbookViewId="0">
      <selection activeCell="I29" sqref="I29"/>
    </sheetView>
  </sheetViews>
  <sheetFormatPr defaultColWidth="12.6640625" defaultRowHeight="15" customHeight="1" x14ac:dyDescent="0.25"/>
  <cols>
    <col min="1" max="1" width="2.77734375" customWidth="1"/>
    <col min="2" max="4" width="8.88671875" customWidth="1"/>
    <col min="5" max="5" width="7" customWidth="1"/>
    <col min="6" max="6" width="13.21875" customWidth="1"/>
    <col min="7" max="10" width="8.88671875" customWidth="1"/>
    <col min="11" max="11" width="18" customWidth="1"/>
    <col min="12" max="12" width="3.88671875" hidden="1" customWidth="1"/>
    <col min="13" max="15" width="9.109375" hidden="1" customWidth="1"/>
    <col min="16" max="26" width="8.88671875" customWidth="1"/>
  </cols>
  <sheetData>
    <row r="1" spans="1:15" ht="15" customHeight="1" x14ac:dyDescent="0.3">
      <c r="B1" s="205" t="str">
        <f>IF('Page 1, Agreement'!C4=0," ",'Page 1, Agreement'!C4)</f>
        <v xml:space="preserve"> </v>
      </c>
      <c r="C1" s="202"/>
      <c r="D1" s="202"/>
      <c r="E1" s="202"/>
      <c r="F1" s="202"/>
      <c r="G1" s="202"/>
      <c r="H1" s="202"/>
      <c r="I1" s="202"/>
      <c r="J1" s="202"/>
      <c r="K1" s="202"/>
    </row>
    <row r="2" spans="1:15" ht="15" customHeight="1" x14ac:dyDescent="0.3">
      <c r="B2" s="205" t="str">
        <f>IF('Page 1, Agreement'!C5=0," ",'Page 1, Agreement'!C5)</f>
        <v xml:space="preserve"> </v>
      </c>
      <c r="C2" s="202"/>
      <c r="D2" s="202"/>
      <c r="E2" s="202"/>
      <c r="F2" s="202"/>
      <c r="G2" s="202"/>
      <c r="H2" s="202"/>
      <c r="I2" s="202"/>
      <c r="J2" s="202"/>
      <c r="K2" s="202"/>
    </row>
    <row r="3" spans="1:15" ht="15" customHeight="1" x14ac:dyDescent="0.25">
      <c r="B3" s="201"/>
      <c r="C3" s="202"/>
      <c r="D3" s="202"/>
      <c r="E3" s="202"/>
      <c r="F3" s="202"/>
      <c r="G3" s="202"/>
      <c r="H3" s="202"/>
      <c r="I3" s="202"/>
      <c r="J3" s="202"/>
      <c r="K3" s="202"/>
    </row>
    <row r="4" spans="1:15" ht="15" customHeight="1" x14ac:dyDescent="0.3">
      <c r="A4" s="13" t="str">
        <f>"D."</f>
        <v>D.</v>
      </c>
      <c r="B4" s="207" t="s">
        <v>151</v>
      </c>
      <c r="C4" s="202"/>
      <c r="D4" s="202"/>
      <c r="E4" s="202"/>
      <c r="F4" s="202"/>
      <c r="G4" s="202"/>
      <c r="H4" s="202"/>
      <c r="I4" s="202"/>
      <c r="J4" s="202"/>
      <c r="K4" s="202"/>
      <c r="L4" s="202"/>
      <c r="M4" s="202"/>
      <c r="N4" s="202"/>
      <c r="O4" s="202"/>
    </row>
    <row r="5" spans="1:15" ht="12" customHeight="1" x14ac:dyDescent="0.3">
      <c r="A5" s="13"/>
      <c r="B5" s="204"/>
      <c r="C5" s="202"/>
      <c r="D5" s="202"/>
      <c r="E5" s="202"/>
      <c r="F5" s="202"/>
      <c r="G5" s="202"/>
      <c r="H5" s="202"/>
      <c r="I5" s="202"/>
      <c r="J5" s="202"/>
      <c r="K5" s="202"/>
      <c r="L5" s="15"/>
      <c r="M5" s="15"/>
      <c r="N5" s="15"/>
      <c r="O5" s="15"/>
    </row>
    <row r="6" spans="1:15" ht="84.75" customHeight="1" x14ac:dyDescent="0.25">
      <c r="A6" s="73"/>
      <c r="B6" s="343"/>
      <c r="C6" s="344"/>
      <c r="D6" s="344"/>
      <c r="E6" s="344"/>
      <c r="F6" s="344"/>
      <c r="G6" s="344"/>
      <c r="H6" s="344"/>
      <c r="I6" s="344"/>
      <c r="J6" s="344"/>
      <c r="K6" s="344"/>
      <c r="L6" s="344"/>
      <c r="M6" s="344"/>
      <c r="N6" s="344"/>
      <c r="O6" s="345"/>
    </row>
    <row r="7" spans="1:15" ht="12" customHeight="1" x14ac:dyDescent="0.25">
      <c r="A7" s="73"/>
      <c r="B7" s="260"/>
      <c r="C7" s="202"/>
      <c r="D7" s="202"/>
      <c r="E7" s="202"/>
      <c r="F7" s="202"/>
      <c r="G7" s="202"/>
      <c r="H7" s="202"/>
      <c r="I7" s="202"/>
      <c r="J7" s="202"/>
      <c r="K7" s="202"/>
    </row>
    <row r="8" spans="1:15" ht="33" customHeight="1" x14ac:dyDescent="0.25">
      <c r="A8" s="75" t="s">
        <v>152</v>
      </c>
      <c r="B8" s="216" t="s">
        <v>153</v>
      </c>
      <c r="C8" s="202"/>
      <c r="D8" s="202"/>
      <c r="E8" s="202"/>
      <c r="F8" s="202"/>
      <c r="G8" s="202"/>
      <c r="H8" s="202"/>
      <c r="I8" s="202"/>
      <c r="J8" s="202"/>
      <c r="K8" s="202"/>
      <c r="L8" s="72"/>
      <c r="M8" s="72"/>
      <c r="N8" s="72"/>
      <c r="O8" s="72"/>
    </row>
    <row r="9" spans="1:15" ht="12" customHeight="1" x14ac:dyDescent="0.25">
      <c r="A9" s="73"/>
      <c r="B9" s="258"/>
      <c r="C9" s="202"/>
      <c r="D9" s="202"/>
      <c r="E9" s="202"/>
      <c r="F9" s="202"/>
      <c r="G9" s="202"/>
      <c r="H9" s="202"/>
      <c r="I9" s="202"/>
      <c r="J9" s="202"/>
      <c r="K9" s="202"/>
    </row>
    <row r="10" spans="1:15" ht="84.75" customHeight="1" x14ac:dyDescent="0.25">
      <c r="A10" s="73"/>
      <c r="B10" s="343"/>
      <c r="C10" s="344"/>
      <c r="D10" s="344"/>
      <c r="E10" s="344"/>
      <c r="F10" s="344"/>
      <c r="G10" s="344"/>
      <c r="H10" s="344"/>
      <c r="I10" s="344"/>
      <c r="J10" s="344"/>
      <c r="K10" s="345"/>
    </row>
    <row r="11" spans="1:15" ht="12" customHeight="1" x14ac:dyDescent="0.25">
      <c r="A11" s="73"/>
      <c r="B11" s="262"/>
      <c r="C11" s="202"/>
      <c r="D11" s="202"/>
      <c r="E11" s="202"/>
      <c r="F11" s="202"/>
      <c r="G11" s="202"/>
      <c r="H11" s="202"/>
      <c r="I11" s="202"/>
      <c r="J11" s="202"/>
      <c r="K11" s="202"/>
    </row>
    <row r="12" spans="1:15" ht="15" customHeight="1" x14ac:dyDescent="0.3">
      <c r="A12" s="13" t="s">
        <v>154</v>
      </c>
      <c r="B12" s="207" t="s">
        <v>155</v>
      </c>
      <c r="C12" s="202"/>
      <c r="D12" s="202"/>
      <c r="E12" s="202"/>
      <c r="F12" s="202"/>
      <c r="G12" s="202"/>
      <c r="H12" s="202"/>
      <c r="I12" s="202"/>
      <c r="J12" s="202"/>
      <c r="K12" s="202"/>
      <c r="L12" s="72"/>
      <c r="M12" s="72"/>
      <c r="N12" s="72"/>
      <c r="O12" s="72"/>
    </row>
    <row r="13" spans="1:15" ht="15" customHeight="1" x14ac:dyDescent="0.3">
      <c r="A13" s="7"/>
      <c r="B13" s="209" t="s">
        <v>156</v>
      </c>
      <c r="C13" s="202"/>
      <c r="D13" s="202"/>
      <c r="E13" s="202"/>
      <c r="F13" s="202"/>
      <c r="G13" s="202"/>
      <c r="H13" s="202"/>
      <c r="I13" s="202"/>
      <c r="J13" s="202"/>
      <c r="K13" s="202"/>
      <c r="L13" s="72"/>
      <c r="M13" s="72"/>
      <c r="N13" s="72"/>
      <c r="O13" s="72"/>
    </row>
    <row r="14" spans="1:15" ht="12" customHeight="1" x14ac:dyDescent="0.25">
      <c r="A14" s="73"/>
      <c r="B14" s="258"/>
      <c r="C14" s="202"/>
      <c r="D14" s="202"/>
      <c r="E14" s="202"/>
      <c r="F14" s="202"/>
      <c r="G14" s="202"/>
      <c r="H14" s="202"/>
      <c r="I14" s="202"/>
      <c r="J14" s="202"/>
      <c r="K14" s="202"/>
    </row>
    <row r="15" spans="1:15" ht="84.75" customHeight="1" x14ac:dyDescent="0.25">
      <c r="A15" s="73"/>
      <c r="B15" s="343"/>
      <c r="C15" s="344"/>
      <c r="D15" s="344"/>
      <c r="E15" s="344"/>
      <c r="F15" s="344"/>
      <c r="G15" s="344"/>
      <c r="H15" s="344"/>
      <c r="I15" s="344"/>
      <c r="J15" s="344"/>
      <c r="K15" s="345"/>
    </row>
    <row r="16" spans="1:15" ht="12" customHeight="1" x14ac:dyDescent="0.25">
      <c r="A16" s="73"/>
      <c r="B16" s="260"/>
      <c r="C16" s="202"/>
      <c r="D16" s="202"/>
      <c r="E16" s="202"/>
      <c r="F16" s="202"/>
      <c r="G16" s="202"/>
      <c r="H16" s="202"/>
      <c r="I16" s="202"/>
      <c r="J16" s="202"/>
      <c r="K16" s="202"/>
    </row>
    <row r="17" spans="2:11" ht="15" customHeight="1" x14ac:dyDescent="0.3">
      <c r="B17" s="209" t="s">
        <v>157</v>
      </c>
      <c r="C17" s="202"/>
      <c r="D17" s="202"/>
      <c r="E17" s="202"/>
      <c r="F17" s="202"/>
      <c r="G17" s="202"/>
      <c r="H17" s="202"/>
      <c r="I17" s="202"/>
      <c r="J17" s="202"/>
      <c r="K17" s="202"/>
    </row>
    <row r="18" spans="2:11" ht="15" customHeight="1" x14ac:dyDescent="0.3">
      <c r="B18" s="209" t="s">
        <v>158</v>
      </c>
      <c r="C18" s="202"/>
      <c r="D18" s="202"/>
      <c r="E18" s="202"/>
      <c r="F18" s="202"/>
      <c r="G18" s="202"/>
      <c r="H18" s="202"/>
      <c r="I18" s="202"/>
      <c r="J18" s="202"/>
      <c r="K18" s="202"/>
    </row>
    <row r="19" spans="2:11" ht="12" customHeight="1" x14ac:dyDescent="0.25">
      <c r="B19" s="258"/>
      <c r="C19" s="202"/>
      <c r="D19" s="202"/>
      <c r="E19" s="202"/>
      <c r="F19" s="202"/>
      <c r="G19" s="202"/>
      <c r="H19" s="202"/>
      <c r="I19" s="202"/>
      <c r="J19" s="202"/>
      <c r="K19" s="202"/>
    </row>
    <row r="20" spans="2:11" ht="84.75" customHeight="1" x14ac:dyDescent="0.25">
      <c r="B20" s="343"/>
      <c r="C20" s="344"/>
      <c r="D20" s="344"/>
      <c r="E20" s="344"/>
      <c r="F20" s="344"/>
      <c r="G20" s="344"/>
      <c r="H20" s="344"/>
      <c r="I20" s="344"/>
      <c r="J20" s="344"/>
      <c r="K20" s="345"/>
    </row>
    <row r="21" spans="2:11" ht="12" customHeight="1" x14ac:dyDescent="0.25">
      <c r="B21" s="258"/>
      <c r="C21" s="202"/>
      <c r="D21" s="202"/>
      <c r="E21" s="202"/>
      <c r="F21" s="202"/>
      <c r="G21" s="202"/>
      <c r="H21" s="202"/>
      <c r="I21" s="202"/>
      <c r="J21" s="202"/>
      <c r="K21" s="202"/>
    </row>
    <row r="22" spans="2:11" ht="15" customHeight="1" x14ac:dyDescent="0.3">
      <c r="B22" s="209" t="s">
        <v>159</v>
      </c>
      <c r="C22" s="202"/>
      <c r="D22" s="202"/>
      <c r="E22" s="202"/>
      <c r="F22" s="202"/>
      <c r="G22" s="202"/>
      <c r="H22" s="202"/>
      <c r="I22" s="202"/>
      <c r="J22" s="202"/>
      <c r="K22" s="202"/>
    </row>
    <row r="23" spans="2:11" ht="15" customHeight="1" x14ac:dyDescent="0.3">
      <c r="B23" s="207" t="s">
        <v>160</v>
      </c>
      <c r="C23" s="202"/>
      <c r="D23" s="202"/>
      <c r="E23" s="202"/>
      <c r="F23" s="202"/>
      <c r="G23" s="202"/>
      <c r="H23" s="202"/>
      <c r="I23" s="202"/>
      <c r="J23" s="202"/>
      <c r="K23" s="202"/>
    </row>
    <row r="24" spans="2:11" ht="12" customHeight="1" x14ac:dyDescent="0.3">
      <c r="B24" s="209"/>
      <c r="C24" s="202"/>
      <c r="D24" s="202"/>
      <c r="E24" s="202"/>
      <c r="F24" s="202"/>
      <c r="G24" s="202"/>
      <c r="H24" s="202"/>
      <c r="I24" s="202"/>
      <c r="J24" s="202"/>
      <c r="K24" s="202"/>
    </row>
    <row r="25" spans="2:11" ht="84.75" customHeight="1" x14ac:dyDescent="0.25">
      <c r="B25" s="343"/>
      <c r="C25" s="344"/>
      <c r="D25" s="344"/>
      <c r="E25" s="344"/>
      <c r="F25" s="344"/>
      <c r="G25" s="344"/>
      <c r="H25" s="344"/>
      <c r="I25" s="344"/>
      <c r="J25" s="344"/>
      <c r="K25" s="345"/>
    </row>
  </sheetData>
  <sheetProtection algorithmName="SHA-512" hashValue="X6tU+fFyOEGBGjfmZll6d+rV8qGaxAmCQCvd83IfD7HOHdl1AwLn8GYvtwiGKIEcPtsuS7blMqJEr99YUohAzw==" saltValue="1u8bU7HxU4JNV41kCBnLcw==" spinCount="100000" sheet="1" objects="1" scenarios="1"/>
  <mergeCells count="25">
    <mergeCell ref="B23:K23"/>
    <mergeCell ref="B24:K24"/>
    <mergeCell ref="B25:K25"/>
    <mergeCell ref="B15:K15"/>
    <mergeCell ref="B16:K16"/>
    <mergeCell ref="B17:K17"/>
    <mergeCell ref="B18:K18"/>
    <mergeCell ref="B19:K19"/>
    <mergeCell ref="B20:K20"/>
    <mergeCell ref="B21:K21"/>
    <mergeCell ref="B11:K11"/>
    <mergeCell ref="B12:K12"/>
    <mergeCell ref="B13:K13"/>
    <mergeCell ref="B14:K14"/>
    <mergeCell ref="B22:K22"/>
    <mergeCell ref="B6:O6"/>
    <mergeCell ref="B7:K7"/>
    <mergeCell ref="B8:K8"/>
    <mergeCell ref="B9:K9"/>
    <mergeCell ref="B10:K10"/>
    <mergeCell ref="B1:K1"/>
    <mergeCell ref="B2:K2"/>
    <mergeCell ref="B3:K3"/>
    <mergeCell ref="B4:O4"/>
    <mergeCell ref="B5:K5"/>
  </mergeCells>
  <printOptions horizontalCentered="1"/>
  <pageMargins left="0.25" right="0.25" top="0.5" bottom="0.75" header="0" footer="0"/>
  <pageSetup orientation="portrait" r:id="rId1"/>
  <headerFooter>
    <oddHeader>&amp;CPublic Disclosure of Proposed Collective Bargaining Agreement&amp;RPage 3</oddHeader>
    <oddFooter>&amp;LPrinted &amp;D &amp;T</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H41"/>
  <sheetViews>
    <sheetView zoomScaleNormal="100" workbookViewId="0">
      <selection activeCell="H38" sqref="H38"/>
    </sheetView>
  </sheetViews>
  <sheetFormatPr defaultColWidth="12.6640625" defaultRowHeight="15" customHeight="1" x14ac:dyDescent="0.25"/>
  <cols>
    <col min="1" max="1" width="34.77734375" customWidth="1"/>
    <col min="2" max="2" width="9.21875" customWidth="1"/>
    <col min="3" max="6" width="14.77734375" customWidth="1"/>
    <col min="7" max="7" width="6.109375" customWidth="1"/>
    <col min="8" max="8" width="94.77734375" customWidth="1"/>
    <col min="9" max="26" width="8.88671875" customWidth="1"/>
  </cols>
  <sheetData>
    <row r="1" spans="1:8" ht="12.75" customHeight="1" x14ac:dyDescent="0.3">
      <c r="A1" s="205" t="str">
        <f>IF('Page 1, Agreement'!C4=0," ",'Page 1, Agreement'!C4)</f>
        <v xml:space="preserve"> </v>
      </c>
      <c r="B1" s="202"/>
      <c r="C1" s="202"/>
      <c r="D1" s="202"/>
      <c r="E1" s="202"/>
      <c r="F1" s="202"/>
      <c r="H1" s="22"/>
    </row>
    <row r="2" spans="1:8" ht="12.75" customHeight="1" x14ac:dyDescent="0.25">
      <c r="A2" s="201"/>
      <c r="B2" s="202"/>
      <c r="C2" s="202"/>
      <c r="D2" s="202"/>
      <c r="E2" s="202"/>
      <c r="F2" s="202"/>
      <c r="H2" s="22"/>
    </row>
    <row r="3" spans="1:8" ht="12.75" customHeight="1" x14ac:dyDescent="0.3">
      <c r="A3" s="207" t="s">
        <v>161</v>
      </c>
      <c r="B3" s="202"/>
      <c r="C3" s="202"/>
      <c r="D3" s="202"/>
      <c r="E3" s="202"/>
      <c r="F3" s="202"/>
      <c r="H3" s="76" t="s">
        <v>162</v>
      </c>
    </row>
    <row r="4" spans="1:8" ht="15" customHeight="1" x14ac:dyDescent="0.3">
      <c r="A4" s="204"/>
      <c r="B4" s="202"/>
      <c r="C4" s="202"/>
      <c r="D4" s="202"/>
      <c r="E4" s="202"/>
      <c r="F4" s="202"/>
      <c r="H4" s="76" t="s">
        <v>163</v>
      </c>
    </row>
    <row r="5" spans="1:8" ht="12.75" customHeight="1" x14ac:dyDescent="0.3">
      <c r="A5" s="265"/>
      <c r="B5" s="202"/>
      <c r="C5" s="204" t="s">
        <v>164</v>
      </c>
      <c r="D5" s="202"/>
      <c r="E5" s="202"/>
      <c r="F5" s="202"/>
    </row>
    <row r="6" spans="1:8" ht="12.75" customHeight="1" x14ac:dyDescent="0.3">
      <c r="A6" s="272" t="s">
        <v>165</v>
      </c>
      <c r="B6" s="267"/>
      <c r="C6" s="266" t="str">
        <f>IF('Page 1, Agreement'!C5=0," ",'Page 1, Agreement'!C5)</f>
        <v xml:space="preserve"> </v>
      </c>
      <c r="D6" s="267"/>
      <c r="E6" s="267"/>
      <c r="F6" s="267"/>
    </row>
    <row r="7" spans="1:8" ht="12.75" customHeight="1" x14ac:dyDescent="0.25">
      <c r="A7" s="273"/>
      <c r="B7" s="274"/>
      <c r="C7" s="77" t="s">
        <v>166</v>
      </c>
      <c r="D7" s="77" t="s">
        <v>167</v>
      </c>
      <c r="E7" s="77" t="s">
        <v>168</v>
      </c>
      <c r="F7" s="78" t="s">
        <v>169</v>
      </c>
    </row>
    <row r="8" spans="1:8" ht="61.5" customHeight="1" x14ac:dyDescent="0.25">
      <c r="A8" s="79"/>
      <c r="B8" s="80" t="s">
        <v>170</v>
      </c>
      <c r="C8" s="347" t="s">
        <v>171</v>
      </c>
      <c r="D8" s="81" t="s">
        <v>172</v>
      </c>
      <c r="E8" s="81" t="s">
        <v>173</v>
      </c>
      <c r="F8" s="82" t="s">
        <v>174</v>
      </c>
      <c r="H8" s="83"/>
    </row>
    <row r="9" spans="1:8" ht="15" customHeight="1" x14ac:dyDescent="0.25">
      <c r="A9" s="270" t="s">
        <v>175</v>
      </c>
      <c r="B9" s="227"/>
      <c r="C9" s="85"/>
      <c r="D9" s="85"/>
      <c r="E9" s="85"/>
      <c r="F9" s="86"/>
    </row>
    <row r="10" spans="1:8" ht="19.5" customHeight="1" x14ac:dyDescent="0.25">
      <c r="A10" s="87" t="s">
        <v>176</v>
      </c>
      <c r="B10" s="88" t="s">
        <v>177</v>
      </c>
      <c r="C10" s="348"/>
      <c r="D10" s="89"/>
      <c r="E10" s="348">
        <v>0</v>
      </c>
      <c r="F10" s="90">
        <f t="shared" ref="F10:F13" si="0">C10+E10</f>
        <v>0</v>
      </c>
    </row>
    <row r="11" spans="1:8" ht="19.5" customHeight="1" x14ac:dyDescent="0.25">
      <c r="A11" s="91" t="s">
        <v>178</v>
      </c>
      <c r="B11" s="92" t="s">
        <v>179</v>
      </c>
      <c r="C11" s="348"/>
      <c r="D11" s="93"/>
      <c r="E11" s="348">
        <v>0</v>
      </c>
      <c r="F11" s="90">
        <f t="shared" si="0"/>
        <v>0</v>
      </c>
    </row>
    <row r="12" spans="1:8" ht="19.5" customHeight="1" x14ac:dyDescent="0.25">
      <c r="A12" s="91" t="s">
        <v>180</v>
      </c>
      <c r="B12" s="92" t="s">
        <v>181</v>
      </c>
      <c r="C12" s="348"/>
      <c r="D12" s="93"/>
      <c r="E12" s="348">
        <v>0</v>
      </c>
      <c r="F12" s="90">
        <f t="shared" si="0"/>
        <v>0</v>
      </c>
    </row>
    <row r="13" spans="1:8" ht="19.5" customHeight="1" x14ac:dyDescent="0.25">
      <c r="A13" s="91" t="s">
        <v>182</v>
      </c>
      <c r="B13" s="92" t="s">
        <v>183</v>
      </c>
      <c r="C13" s="348"/>
      <c r="D13" s="93"/>
      <c r="E13" s="348">
        <v>0</v>
      </c>
      <c r="F13" s="90">
        <f t="shared" si="0"/>
        <v>0</v>
      </c>
    </row>
    <row r="14" spans="1:8" ht="19.5" customHeight="1" x14ac:dyDescent="0.25">
      <c r="A14" s="269" t="s">
        <v>184</v>
      </c>
      <c r="B14" s="219"/>
      <c r="C14" s="94">
        <f>SUM(C10:C13)</f>
        <v>0</v>
      </c>
      <c r="D14" s="93"/>
      <c r="E14" s="94">
        <f t="shared" ref="E14:F14" si="1">SUM(E10:E13)</f>
        <v>0</v>
      </c>
      <c r="F14" s="95">
        <f t="shared" si="1"/>
        <v>0</v>
      </c>
    </row>
    <row r="15" spans="1:8" ht="15" customHeight="1" x14ac:dyDescent="0.25">
      <c r="A15" s="270" t="s">
        <v>185</v>
      </c>
      <c r="B15" s="227"/>
      <c r="C15" s="96"/>
      <c r="D15" s="96"/>
      <c r="E15" s="96"/>
      <c r="F15" s="97"/>
    </row>
    <row r="16" spans="1:8" ht="19.5" customHeight="1" x14ac:dyDescent="0.25">
      <c r="A16" s="87" t="s">
        <v>186</v>
      </c>
      <c r="B16" s="88" t="s">
        <v>187</v>
      </c>
      <c r="C16" s="348"/>
      <c r="D16" s="348"/>
      <c r="E16" s="348"/>
      <c r="F16" s="90">
        <f t="shared" ref="F16:F18" si="2">C16+D16+E16</f>
        <v>0</v>
      </c>
    </row>
    <row r="17" spans="1:6" ht="19.5" customHeight="1" x14ac:dyDescent="0.25">
      <c r="A17" s="91" t="s">
        <v>188</v>
      </c>
      <c r="B17" s="92" t="s">
        <v>189</v>
      </c>
      <c r="C17" s="349"/>
      <c r="D17" s="349"/>
      <c r="E17" s="349"/>
      <c r="F17" s="90">
        <f t="shared" si="2"/>
        <v>0</v>
      </c>
    </row>
    <row r="18" spans="1:6" ht="19.5" customHeight="1" x14ac:dyDescent="0.25">
      <c r="A18" s="91" t="s">
        <v>190</v>
      </c>
      <c r="B18" s="92" t="s">
        <v>191</v>
      </c>
      <c r="C18" s="349"/>
      <c r="D18" s="349"/>
      <c r="E18" s="349"/>
      <c r="F18" s="90">
        <f t="shared" si="2"/>
        <v>0</v>
      </c>
    </row>
    <row r="19" spans="1:6" ht="19.5" customHeight="1" x14ac:dyDescent="0.25">
      <c r="A19" s="91" t="s">
        <v>192</v>
      </c>
      <c r="B19" s="92" t="s">
        <v>193</v>
      </c>
      <c r="C19" s="349"/>
      <c r="D19" s="98"/>
      <c r="E19" s="349">
        <v>0</v>
      </c>
      <c r="F19" s="90">
        <f t="shared" ref="F19:F23" si="3">C19+E19</f>
        <v>0</v>
      </c>
    </row>
    <row r="20" spans="1:6" ht="19.5" customHeight="1" x14ac:dyDescent="0.25">
      <c r="A20" s="91" t="s">
        <v>194</v>
      </c>
      <c r="B20" s="92" t="s">
        <v>195</v>
      </c>
      <c r="C20" s="349"/>
      <c r="D20" s="98"/>
      <c r="E20" s="349">
        <v>0</v>
      </c>
      <c r="F20" s="90">
        <f t="shared" si="3"/>
        <v>0</v>
      </c>
    </row>
    <row r="21" spans="1:6" ht="19.5" customHeight="1" x14ac:dyDescent="0.25">
      <c r="A21" s="91" t="s">
        <v>196</v>
      </c>
      <c r="B21" s="92" t="s">
        <v>197</v>
      </c>
      <c r="C21" s="349"/>
      <c r="D21" s="98"/>
      <c r="E21" s="349">
        <v>0</v>
      </c>
      <c r="F21" s="90">
        <f t="shared" si="3"/>
        <v>0</v>
      </c>
    </row>
    <row r="22" spans="1:6" ht="27" customHeight="1" x14ac:dyDescent="0.25">
      <c r="A22" s="91" t="s">
        <v>198</v>
      </c>
      <c r="B22" s="99" t="s">
        <v>199</v>
      </c>
      <c r="C22" s="349"/>
      <c r="D22" s="98"/>
      <c r="E22" s="349">
        <v>0</v>
      </c>
      <c r="F22" s="90">
        <f t="shared" si="3"/>
        <v>0</v>
      </c>
    </row>
    <row r="23" spans="1:6" ht="19.5" customHeight="1" x14ac:dyDescent="0.25">
      <c r="A23" s="91" t="s">
        <v>200</v>
      </c>
      <c r="B23" s="92" t="s">
        <v>201</v>
      </c>
      <c r="C23" s="349"/>
      <c r="D23" s="98"/>
      <c r="E23" s="349">
        <v>0</v>
      </c>
      <c r="F23" s="90">
        <f t="shared" si="3"/>
        <v>0</v>
      </c>
    </row>
    <row r="24" spans="1:6" ht="19.5" customHeight="1" x14ac:dyDescent="0.25">
      <c r="A24" s="269" t="s">
        <v>202</v>
      </c>
      <c r="B24" s="219"/>
      <c r="C24" s="94">
        <f>SUM(C16:C23)</f>
        <v>0</v>
      </c>
      <c r="D24" s="94">
        <f>SUM(D16:D18)</f>
        <v>0</v>
      </c>
      <c r="E24" s="94">
        <f t="shared" ref="E24:F24" si="4">SUM(E16:E23)</f>
        <v>0</v>
      </c>
      <c r="F24" s="95">
        <f t="shared" si="4"/>
        <v>0</v>
      </c>
    </row>
    <row r="25" spans="1:6" ht="15" customHeight="1" x14ac:dyDescent="0.25">
      <c r="A25" s="270" t="s">
        <v>203</v>
      </c>
      <c r="B25" s="227"/>
      <c r="C25" s="98"/>
      <c r="D25" s="98"/>
      <c r="E25" s="98"/>
      <c r="F25" s="100"/>
    </row>
    <row r="26" spans="1:6" ht="19.5" customHeight="1" x14ac:dyDescent="0.25">
      <c r="A26" s="87" t="s">
        <v>204</v>
      </c>
      <c r="B26" s="88" t="s">
        <v>205</v>
      </c>
      <c r="C26" s="349"/>
      <c r="D26" s="349">
        <v>0</v>
      </c>
      <c r="E26" s="349">
        <v>0</v>
      </c>
      <c r="F26" s="95">
        <f t="shared" ref="F26:F28" si="5">C26+D26+E26</f>
        <v>0</v>
      </c>
    </row>
    <row r="27" spans="1:6" ht="19.5" customHeight="1" x14ac:dyDescent="0.25">
      <c r="A27" s="101" t="s">
        <v>206</v>
      </c>
      <c r="B27" s="92" t="s">
        <v>207</v>
      </c>
      <c r="C27" s="349"/>
      <c r="D27" s="349">
        <v>0</v>
      </c>
      <c r="E27" s="349">
        <v>0</v>
      </c>
      <c r="F27" s="95">
        <f t="shared" si="5"/>
        <v>0</v>
      </c>
    </row>
    <row r="28" spans="1:6" ht="19.5" customHeight="1" x14ac:dyDescent="0.25">
      <c r="A28" s="102" t="s">
        <v>208</v>
      </c>
      <c r="B28" s="92" t="s">
        <v>209</v>
      </c>
      <c r="C28" s="349"/>
      <c r="D28" s="349">
        <v>0</v>
      </c>
      <c r="E28" s="349">
        <v>0</v>
      </c>
      <c r="F28" s="95">
        <f t="shared" si="5"/>
        <v>0</v>
      </c>
    </row>
    <row r="29" spans="1:6" ht="19.5" customHeight="1" x14ac:dyDescent="0.25">
      <c r="A29" s="268" t="s">
        <v>210</v>
      </c>
      <c r="B29" s="219"/>
      <c r="C29" s="103">
        <f t="shared" ref="C29:F29" si="6">C14-C24+C26-C27+C28</f>
        <v>0</v>
      </c>
      <c r="D29" s="103">
        <f t="shared" si="6"/>
        <v>0</v>
      </c>
      <c r="E29" s="103">
        <f t="shared" si="6"/>
        <v>0</v>
      </c>
      <c r="F29" s="104">
        <f t="shared" si="6"/>
        <v>0</v>
      </c>
    </row>
    <row r="30" spans="1:6" ht="15" customHeight="1" x14ac:dyDescent="0.25">
      <c r="A30" s="105"/>
      <c r="B30" s="106"/>
      <c r="C30" s="107"/>
      <c r="D30" s="107"/>
      <c r="E30" s="107"/>
      <c r="F30" s="108"/>
    </row>
    <row r="31" spans="1:6" ht="19.5" customHeight="1" x14ac:dyDescent="0.25">
      <c r="A31" s="101" t="s">
        <v>211</v>
      </c>
      <c r="B31" s="92">
        <v>9791</v>
      </c>
      <c r="C31" s="349"/>
      <c r="D31" s="98"/>
      <c r="E31" s="98"/>
      <c r="F31" s="95">
        <f t="shared" ref="F31:F32" si="7">C31</f>
        <v>0</v>
      </c>
    </row>
    <row r="32" spans="1:6" ht="19.5" customHeight="1" x14ac:dyDescent="0.25">
      <c r="A32" s="101" t="s">
        <v>212</v>
      </c>
      <c r="B32" s="92" t="s">
        <v>213</v>
      </c>
      <c r="C32" s="349"/>
      <c r="D32" s="98"/>
      <c r="E32" s="98"/>
      <c r="F32" s="95">
        <f t="shared" si="7"/>
        <v>0</v>
      </c>
    </row>
    <row r="33" spans="1:6" ht="19.5" customHeight="1" x14ac:dyDescent="0.25">
      <c r="A33" s="269" t="s">
        <v>214</v>
      </c>
      <c r="B33" s="219"/>
      <c r="C33" s="94">
        <f>C29+C31+C32</f>
        <v>0</v>
      </c>
      <c r="D33" s="94">
        <f t="shared" ref="D33:E33" si="8">D29</f>
        <v>0</v>
      </c>
      <c r="E33" s="94">
        <f t="shared" si="8"/>
        <v>0</v>
      </c>
      <c r="F33" s="95">
        <f>F29+F31+F32</f>
        <v>0</v>
      </c>
    </row>
    <row r="34" spans="1:6" ht="15" customHeight="1" x14ac:dyDescent="0.25">
      <c r="A34" s="270" t="s">
        <v>215</v>
      </c>
      <c r="B34" s="227"/>
      <c r="C34" s="107"/>
      <c r="D34" s="107"/>
      <c r="E34" s="107"/>
      <c r="F34" s="108"/>
    </row>
    <row r="35" spans="1:6" ht="19.5" customHeight="1" x14ac:dyDescent="0.25">
      <c r="A35" s="109" t="s">
        <v>216</v>
      </c>
      <c r="B35" s="88" t="s">
        <v>217</v>
      </c>
      <c r="C35" s="349"/>
      <c r="D35" s="349">
        <v>0</v>
      </c>
      <c r="E35" s="349">
        <v>0</v>
      </c>
      <c r="F35" s="95">
        <f>C35+D35+E35</f>
        <v>0</v>
      </c>
    </row>
    <row r="36" spans="1:6" ht="19.5" customHeight="1" x14ac:dyDescent="0.25">
      <c r="A36" s="101" t="s">
        <v>218</v>
      </c>
      <c r="B36" s="92">
        <v>9740</v>
      </c>
      <c r="C36" s="98"/>
      <c r="D36" s="98"/>
      <c r="E36" s="98"/>
      <c r="F36" s="100"/>
    </row>
    <row r="37" spans="1:6" ht="19.5" customHeight="1" x14ac:dyDescent="0.25">
      <c r="A37" s="101" t="s">
        <v>219</v>
      </c>
      <c r="B37" s="92" t="s">
        <v>220</v>
      </c>
      <c r="C37" s="349"/>
      <c r="D37" s="349">
        <v>0</v>
      </c>
      <c r="E37" s="349">
        <v>0</v>
      </c>
      <c r="F37" s="95">
        <f t="shared" ref="F37:F39" si="9">C37+D37+E37</f>
        <v>0</v>
      </c>
    </row>
    <row r="38" spans="1:6" ht="19.5" customHeight="1" x14ac:dyDescent="0.25">
      <c r="A38" s="101" t="s">
        <v>221</v>
      </c>
      <c r="B38" s="92">
        <v>9780</v>
      </c>
      <c r="C38" s="349"/>
      <c r="D38" s="349">
        <v>0</v>
      </c>
      <c r="E38" s="349">
        <v>0</v>
      </c>
      <c r="F38" s="95">
        <f t="shared" si="9"/>
        <v>0</v>
      </c>
    </row>
    <row r="39" spans="1:6" ht="19.5" customHeight="1" x14ac:dyDescent="0.25">
      <c r="A39" s="101" t="s">
        <v>222</v>
      </c>
      <c r="B39" s="92">
        <v>9789</v>
      </c>
      <c r="C39" s="349"/>
      <c r="D39" s="349">
        <v>0</v>
      </c>
      <c r="E39" s="349">
        <v>0</v>
      </c>
      <c r="F39" s="95">
        <f t="shared" si="9"/>
        <v>0</v>
      </c>
    </row>
    <row r="40" spans="1:6" ht="19.5" customHeight="1" x14ac:dyDescent="0.25">
      <c r="A40" s="110" t="s">
        <v>223</v>
      </c>
      <c r="B40" s="111">
        <v>9790</v>
      </c>
      <c r="C40" s="112">
        <f t="shared" ref="C40:F40" si="10">C33-SUM(C35:C39)</f>
        <v>0</v>
      </c>
      <c r="D40" s="112">
        <f t="shared" si="10"/>
        <v>0</v>
      </c>
      <c r="E40" s="112">
        <f t="shared" si="10"/>
        <v>0</v>
      </c>
      <c r="F40" s="113">
        <f t="shared" si="10"/>
        <v>0</v>
      </c>
    </row>
    <row r="41" spans="1:6" ht="13.5" customHeight="1" x14ac:dyDescent="0.25">
      <c r="A41" s="73" t="s">
        <v>224</v>
      </c>
      <c r="B41" s="74"/>
      <c r="C41" s="271" t="s">
        <v>225</v>
      </c>
      <c r="D41" s="237"/>
      <c r="E41" s="237"/>
      <c r="F41" s="237"/>
    </row>
  </sheetData>
  <sheetProtection algorithmName="SHA-512" hashValue="AJcFnHxQW4WfEZOUgS5tPkj4HACPT5B6IZ2o9oYZQiUsu9r7S5kzDXdiJNcQ3hiBgSkioAyXzhFy0OHSN9lhpA==" saltValue="y5IrgaRZTYIWvFzrX+ETgg==" spinCount="100000" sheet="1" objects="1" scenarios="1"/>
  <mergeCells count="18">
    <mergeCell ref="C6:F6"/>
    <mergeCell ref="A29:B29"/>
    <mergeCell ref="A33:B33"/>
    <mergeCell ref="A34:B34"/>
    <mergeCell ref="C41:F41"/>
    <mergeCell ref="A6:B6"/>
    <mergeCell ref="A7:B7"/>
    <mergeCell ref="A9:B9"/>
    <mergeCell ref="A14:B14"/>
    <mergeCell ref="A15:B15"/>
    <mergeCell ref="A24:B24"/>
    <mergeCell ref="A25:B25"/>
    <mergeCell ref="A1:F1"/>
    <mergeCell ref="A2:F2"/>
    <mergeCell ref="A3:F3"/>
    <mergeCell ref="A4:F4"/>
    <mergeCell ref="A5:B5"/>
    <mergeCell ref="C5:F5"/>
  </mergeCells>
  <printOptions horizontalCentered="1"/>
  <pageMargins left="0.2" right="0.2" top="0.5" bottom="0.75" header="0" footer="0"/>
  <pageSetup scale="96" orientation="portrait" r:id="rId1"/>
  <headerFooter>
    <oddHeader>&amp;CPublic Disclosure of Proposed Collective Bargaining Agreement&amp;RPage 4a</oddHeader>
    <oddFooter>&amp;LPrinted &amp;D &amp;T</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H41"/>
  <sheetViews>
    <sheetView topLeftCell="A18" zoomScaleNormal="100" workbookViewId="0">
      <selection activeCell="C44" sqref="C44"/>
    </sheetView>
  </sheetViews>
  <sheetFormatPr defaultColWidth="12.6640625" defaultRowHeight="15" customHeight="1" x14ac:dyDescent="0.25"/>
  <cols>
    <col min="1" max="1" width="34.77734375" customWidth="1"/>
    <col min="2" max="2" width="9.21875" customWidth="1"/>
    <col min="3" max="6" width="14.77734375" customWidth="1"/>
    <col min="7" max="7" width="6.109375" customWidth="1"/>
    <col min="8" max="8" width="94.77734375" customWidth="1"/>
    <col min="9" max="26" width="8.88671875" customWidth="1"/>
  </cols>
  <sheetData>
    <row r="1" spans="1:8" ht="12.75" customHeight="1" x14ac:dyDescent="0.3">
      <c r="A1" s="205" t="str">
        <f>IF('Page 1, Agreement'!C4=0," ",'Page 1, Agreement'!C4)</f>
        <v xml:space="preserve"> </v>
      </c>
      <c r="B1" s="202"/>
      <c r="C1" s="202"/>
      <c r="D1" s="202"/>
      <c r="E1" s="202"/>
      <c r="F1" s="202"/>
      <c r="H1" s="22"/>
    </row>
    <row r="2" spans="1:8" ht="12.75" customHeight="1" x14ac:dyDescent="0.25">
      <c r="A2" s="201"/>
      <c r="B2" s="202"/>
      <c r="C2" s="202"/>
      <c r="D2" s="202"/>
      <c r="E2" s="202"/>
      <c r="F2" s="202"/>
      <c r="H2" s="22"/>
    </row>
    <row r="3" spans="1:8" ht="12.75" customHeight="1" x14ac:dyDescent="0.3">
      <c r="A3" s="207" t="s">
        <v>161</v>
      </c>
      <c r="B3" s="202"/>
      <c r="C3" s="202"/>
      <c r="D3" s="202"/>
      <c r="E3" s="202"/>
      <c r="F3" s="202"/>
      <c r="H3" s="76" t="s">
        <v>162</v>
      </c>
    </row>
    <row r="4" spans="1:8" ht="12.75" customHeight="1" x14ac:dyDescent="0.3">
      <c r="A4" s="204"/>
      <c r="B4" s="202"/>
      <c r="C4" s="202"/>
      <c r="D4" s="202"/>
      <c r="E4" s="202"/>
      <c r="F4" s="202"/>
      <c r="H4" s="76" t="s">
        <v>163</v>
      </c>
    </row>
    <row r="5" spans="1:8" ht="12.75" customHeight="1" x14ac:dyDescent="0.3">
      <c r="A5" s="204"/>
      <c r="B5" s="202"/>
      <c r="C5" s="204" t="s">
        <v>226</v>
      </c>
      <c r="D5" s="202"/>
      <c r="E5" s="202"/>
      <c r="F5" s="202"/>
    </row>
    <row r="6" spans="1:8" ht="12.75" customHeight="1" x14ac:dyDescent="0.3">
      <c r="A6" s="272" t="s">
        <v>165</v>
      </c>
      <c r="B6" s="267"/>
      <c r="C6" s="266" t="str">
        <f>IF('Page 1, Agreement'!C5=0," ",'Page 1, Agreement'!C5)</f>
        <v xml:space="preserve"> </v>
      </c>
      <c r="D6" s="267"/>
      <c r="E6" s="267"/>
      <c r="F6" s="267"/>
    </row>
    <row r="7" spans="1:8" ht="12.75" customHeight="1" x14ac:dyDescent="0.25">
      <c r="A7" s="273"/>
      <c r="B7" s="274"/>
      <c r="C7" s="114" t="s">
        <v>166</v>
      </c>
      <c r="D7" s="77" t="s">
        <v>167</v>
      </c>
      <c r="E7" s="77" t="s">
        <v>168</v>
      </c>
      <c r="F7" s="78" t="s">
        <v>169</v>
      </c>
    </row>
    <row r="8" spans="1:8" ht="61.5" customHeight="1" x14ac:dyDescent="0.25">
      <c r="A8" s="79"/>
      <c r="B8" s="80" t="s">
        <v>170</v>
      </c>
      <c r="C8" s="115" t="str">
        <f>'Page 4a, Impact, Unrestr G.F.'!C8</f>
        <v xml:space="preserve">Latest Board-Approved Budget Before Settlement  (As of ---------) </v>
      </c>
      <c r="D8" s="81" t="s">
        <v>172</v>
      </c>
      <c r="E8" s="81" t="s">
        <v>173</v>
      </c>
      <c r="F8" s="82" t="s">
        <v>174</v>
      </c>
      <c r="H8" s="83"/>
    </row>
    <row r="9" spans="1:8" ht="15" customHeight="1" x14ac:dyDescent="0.25">
      <c r="A9" s="270" t="s">
        <v>175</v>
      </c>
      <c r="B9" s="227"/>
      <c r="C9" s="85"/>
      <c r="D9" s="85"/>
      <c r="E9" s="85"/>
      <c r="F9" s="86"/>
    </row>
    <row r="10" spans="1:8" ht="19.5" customHeight="1" x14ac:dyDescent="0.25">
      <c r="A10" s="87" t="s">
        <v>176</v>
      </c>
      <c r="B10" s="88" t="s">
        <v>177</v>
      </c>
      <c r="C10" s="348">
        <v>0</v>
      </c>
      <c r="D10" s="89"/>
      <c r="E10" s="348">
        <v>0</v>
      </c>
      <c r="F10" s="90">
        <f t="shared" ref="F10:F13" si="0">C10+E10</f>
        <v>0</v>
      </c>
    </row>
    <row r="11" spans="1:8" ht="19.5" customHeight="1" x14ac:dyDescent="0.25">
      <c r="A11" s="91" t="s">
        <v>178</v>
      </c>
      <c r="B11" s="92" t="s">
        <v>179</v>
      </c>
      <c r="C11" s="348">
        <v>0</v>
      </c>
      <c r="D11" s="93"/>
      <c r="E11" s="348">
        <v>0</v>
      </c>
      <c r="F11" s="90">
        <f t="shared" si="0"/>
        <v>0</v>
      </c>
    </row>
    <row r="12" spans="1:8" ht="19.5" customHeight="1" x14ac:dyDescent="0.25">
      <c r="A12" s="91" t="s">
        <v>180</v>
      </c>
      <c r="B12" s="92" t="s">
        <v>181</v>
      </c>
      <c r="C12" s="348">
        <v>0</v>
      </c>
      <c r="D12" s="93"/>
      <c r="E12" s="348">
        <v>0</v>
      </c>
      <c r="F12" s="90">
        <f t="shared" si="0"/>
        <v>0</v>
      </c>
    </row>
    <row r="13" spans="1:8" ht="19.5" customHeight="1" x14ac:dyDescent="0.25">
      <c r="A13" s="91" t="s">
        <v>182</v>
      </c>
      <c r="B13" s="92" t="s">
        <v>183</v>
      </c>
      <c r="C13" s="348">
        <v>0</v>
      </c>
      <c r="D13" s="93"/>
      <c r="E13" s="348">
        <v>0</v>
      </c>
      <c r="F13" s="90">
        <f t="shared" si="0"/>
        <v>0</v>
      </c>
    </row>
    <row r="14" spans="1:8" ht="19.5" customHeight="1" x14ac:dyDescent="0.25">
      <c r="A14" s="269" t="s">
        <v>184</v>
      </c>
      <c r="B14" s="219"/>
      <c r="C14" s="94">
        <f>SUM(C10:C13)</f>
        <v>0</v>
      </c>
      <c r="D14" s="93"/>
      <c r="E14" s="94">
        <f t="shared" ref="E14:F14" si="1">SUM(E10:E13)</f>
        <v>0</v>
      </c>
      <c r="F14" s="95">
        <f t="shared" si="1"/>
        <v>0</v>
      </c>
    </row>
    <row r="15" spans="1:8" ht="15" customHeight="1" x14ac:dyDescent="0.25">
      <c r="A15" s="84" t="s">
        <v>185</v>
      </c>
      <c r="B15" s="116"/>
      <c r="C15" s="96"/>
      <c r="D15" s="96"/>
      <c r="E15" s="96"/>
      <c r="F15" s="97"/>
    </row>
    <row r="16" spans="1:8" ht="19.5" customHeight="1" x14ac:dyDescent="0.25">
      <c r="A16" s="87" t="s">
        <v>186</v>
      </c>
      <c r="B16" s="88" t="s">
        <v>187</v>
      </c>
      <c r="C16" s="348"/>
      <c r="D16" s="348">
        <v>0</v>
      </c>
      <c r="E16" s="348">
        <v>0</v>
      </c>
      <c r="F16" s="90">
        <f t="shared" ref="F16:F18" si="2">C16+D16+E16</f>
        <v>0</v>
      </c>
    </row>
    <row r="17" spans="1:6" ht="19.5" customHeight="1" x14ac:dyDescent="0.25">
      <c r="A17" s="91" t="s">
        <v>188</v>
      </c>
      <c r="B17" s="92" t="s">
        <v>189</v>
      </c>
      <c r="C17" s="349"/>
      <c r="D17" s="349">
        <v>0</v>
      </c>
      <c r="E17" s="349">
        <v>0</v>
      </c>
      <c r="F17" s="90">
        <f t="shared" si="2"/>
        <v>0</v>
      </c>
    </row>
    <row r="18" spans="1:6" ht="19.5" customHeight="1" x14ac:dyDescent="0.25">
      <c r="A18" s="91" t="s">
        <v>190</v>
      </c>
      <c r="B18" s="92" t="s">
        <v>191</v>
      </c>
      <c r="C18" s="349"/>
      <c r="D18" s="349">
        <v>0</v>
      </c>
      <c r="E18" s="349">
        <v>0</v>
      </c>
      <c r="F18" s="90">
        <f t="shared" si="2"/>
        <v>0</v>
      </c>
    </row>
    <row r="19" spans="1:6" ht="19.5" customHeight="1" x14ac:dyDescent="0.25">
      <c r="A19" s="91" t="s">
        <v>192</v>
      </c>
      <c r="B19" s="92" t="s">
        <v>193</v>
      </c>
      <c r="C19" s="349"/>
      <c r="D19" s="98"/>
      <c r="E19" s="349">
        <v>0</v>
      </c>
      <c r="F19" s="90">
        <f t="shared" ref="F19:F23" si="3">C19+E19</f>
        <v>0</v>
      </c>
    </row>
    <row r="20" spans="1:6" ht="19.5" customHeight="1" x14ac:dyDescent="0.25">
      <c r="A20" s="91" t="s">
        <v>194</v>
      </c>
      <c r="B20" s="92" t="s">
        <v>195</v>
      </c>
      <c r="C20" s="349"/>
      <c r="D20" s="98"/>
      <c r="E20" s="349">
        <v>0</v>
      </c>
      <c r="F20" s="90">
        <f t="shared" si="3"/>
        <v>0</v>
      </c>
    </row>
    <row r="21" spans="1:6" ht="19.5" customHeight="1" x14ac:dyDescent="0.25">
      <c r="A21" s="91" t="s">
        <v>196</v>
      </c>
      <c r="B21" s="92" t="s">
        <v>197</v>
      </c>
      <c r="C21" s="349">
        <v>0</v>
      </c>
      <c r="D21" s="98"/>
      <c r="E21" s="349">
        <v>0</v>
      </c>
      <c r="F21" s="90">
        <f t="shared" si="3"/>
        <v>0</v>
      </c>
    </row>
    <row r="22" spans="1:6" ht="27" customHeight="1" x14ac:dyDescent="0.25">
      <c r="A22" s="91" t="s">
        <v>198</v>
      </c>
      <c r="B22" s="99" t="s">
        <v>199</v>
      </c>
      <c r="C22" s="349">
        <v>0</v>
      </c>
      <c r="D22" s="98"/>
      <c r="E22" s="349">
        <v>0</v>
      </c>
      <c r="F22" s="90">
        <f t="shared" si="3"/>
        <v>0</v>
      </c>
    </row>
    <row r="23" spans="1:6" ht="19.5" customHeight="1" x14ac:dyDescent="0.25">
      <c r="A23" s="91" t="s">
        <v>200</v>
      </c>
      <c r="B23" s="92" t="s">
        <v>201</v>
      </c>
      <c r="C23" s="349">
        <v>0</v>
      </c>
      <c r="D23" s="98"/>
      <c r="E23" s="349">
        <v>0</v>
      </c>
      <c r="F23" s="90">
        <f t="shared" si="3"/>
        <v>0</v>
      </c>
    </row>
    <row r="24" spans="1:6" ht="19.5" customHeight="1" x14ac:dyDescent="0.25">
      <c r="A24" s="269" t="s">
        <v>202</v>
      </c>
      <c r="B24" s="219"/>
      <c r="C24" s="94">
        <f>SUM(C16:C23)</f>
        <v>0</v>
      </c>
      <c r="D24" s="94">
        <f>SUM(D16:D18)</f>
        <v>0</v>
      </c>
      <c r="E24" s="94">
        <f t="shared" ref="E24:F24" si="4">SUM(E16:E23)</f>
        <v>0</v>
      </c>
      <c r="F24" s="95">
        <f t="shared" si="4"/>
        <v>0</v>
      </c>
    </row>
    <row r="25" spans="1:6" ht="15" customHeight="1" x14ac:dyDescent="0.25">
      <c r="A25" s="270" t="s">
        <v>203</v>
      </c>
      <c r="B25" s="227"/>
      <c r="C25" s="98"/>
      <c r="D25" s="98"/>
      <c r="E25" s="98"/>
      <c r="F25" s="100"/>
    </row>
    <row r="26" spans="1:6" ht="19.5" customHeight="1" x14ac:dyDescent="0.25">
      <c r="A26" s="87" t="s">
        <v>204</v>
      </c>
      <c r="B26" s="88" t="s">
        <v>205</v>
      </c>
      <c r="C26" s="349">
        <v>0</v>
      </c>
      <c r="D26" s="349">
        <v>0</v>
      </c>
      <c r="E26" s="349">
        <v>0</v>
      </c>
      <c r="F26" s="95">
        <f t="shared" ref="F26:F28" si="5">C26+D26+E26</f>
        <v>0</v>
      </c>
    </row>
    <row r="27" spans="1:6" ht="19.5" customHeight="1" x14ac:dyDescent="0.25">
      <c r="A27" s="101" t="s">
        <v>206</v>
      </c>
      <c r="B27" s="92" t="s">
        <v>207</v>
      </c>
      <c r="C27" s="349">
        <v>0</v>
      </c>
      <c r="D27" s="349">
        <v>0</v>
      </c>
      <c r="E27" s="349">
        <v>0</v>
      </c>
      <c r="F27" s="95">
        <f t="shared" si="5"/>
        <v>0</v>
      </c>
    </row>
    <row r="28" spans="1:6" ht="19.5" customHeight="1" x14ac:dyDescent="0.25">
      <c r="A28" s="101" t="s">
        <v>208</v>
      </c>
      <c r="B28" s="92" t="s">
        <v>209</v>
      </c>
      <c r="C28" s="349">
        <v>0</v>
      </c>
      <c r="D28" s="349">
        <v>0</v>
      </c>
      <c r="E28" s="349">
        <v>0</v>
      </c>
      <c r="F28" s="95">
        <f t="shared" si="5"/>
        <v>0</v>
      </c>
    </row>
    <row r="29" spans="1:6" ht="19.5" customHeight="1" x14ac:dyDescent="0.25">
      <c r="A29" s="269" t="s">
        <v>210</v>
      </c>
      <c r="B29" s="219"/>
      <c r="C29" s="103">
        <f t="shared" ref="C29:F29" si="6">C14-C24+C26-C27+C28</f>
        <v>0</v>
      </c>
      <c r="D29" s="103">
        <f t="shared" si="6"/>
        <v>0</v>
      </c>
      <c r="E29" s="103">
        <f t="shared" si="6"/>
        <v>0</v>
      </c>
      <c r="F29" s="104">
        <f t="shared" si="6"/>
        <v>0</v>
      </c>
    </row>
    <row r="30" spans="1:6" ht="15" customHeight="1" x14ac:dyDescent="0.25">
      <c r="A30" s="105"/>
      <c r="B30" s="106"/>
      <c r="C30" s="107"/>
      <c r="D30" s="107"/>
      <c r="E30" s="107"/>
      <c r="F30" s="108"/>
    </row>
    <row r="31" spans="1:6" ht="19.5" customHeight="1" x14ac:dyDescent="0.25">
      <c r="A31" s="101" t="s">
        <v>211</v>
      </c>
      <c r="B31" s="92">
        <v>9791</v>
      </c>
      <c r="C31" s="349">
        <v>0</v>
      </c>
      <c r="D31" s="98"/>
      <c r="E31" s="98"/>
      <c r="F31" s="95">
        <f t="shared" ref="F31:F32" si="7">C31</f>
        <v>0</v>
      </c>
    </row>
    <row r="32" spans="1:6" ht="19.5" customHeight="1" x14ac:dyDescent="0.25">
      <c r="A32" s="101" t="s">
        <v>212</v>
      </c>
      <c r="B32" s="92" t="s">
        <v>213</v>
      </c>
      <c r="C32" s="349">
        <v>0</v>
      </c>
      <c r="D32" s="98"/>
      <c r="E32" s="98"/>
      <c r="F32" s="95">
        <f t="shared" si="7"/>
        <v>0</v>
      </c>
    </row>
    <row r="33" spans="1:6" ht="19.5" customHeight="1" x14ac:dyDescent="0.25">
      <c r="A33" s="269" t="s">
        <v>214</v>
      </c>
      <c r="B33" s="219"/>
      <c r="C33" s="94">
        <f>C29+C31+C32</f>
        <v>0</v>
      </c>
      <c r="D33" s="94">
        <f t="shared" ref="D33:E33" si="8">D29</f>
        <v>0</v>
      </c>
      <c r="E33" s="94">
        <f t="shared" si="8"/>
        <v>0</v>
      </c>
      <c r="F33" s="95">
        <f>F29+F31+F32</f>
        <v>0</v>
      </c>
    </row>
    <row r="34" spans="1:6" ht="15" customHeight="1" x14ac:dyDescent="0.25">
      <c r="A34" s="270" t="s">
        <v>215</v>
      </c>
      <c r="B34" s="227"/>
      <c r="C34" s="107"/>
      <c r="D34" s="107"/>
      <c r="E34" s="107"/>
      <c r="F34" s="108"/>
    </row>
    <row r="35" spans="1:6" ht="19.5" customHeight="1" x14ac:dyDescent="0.25">
      <c r="A35" s="109" t="s">
        <v>216</v>
      </c>
      <c r="B35" s="88" t="s">
        <v>217</v>
      </c>
      <c r="C35" s="349">
        <v>0</v>
      </c>
      <c r="D35" s="349">
        <v>0</v>
      </c>
      <c r="E35" s="349">
        <v>0</v>
      </c>
      <c r="F35" s="95">
        <f t="shared" ref="F35:F36" si="9">C35+D35+E35</f>
        <v>0</v>
      </c>
    </row>
    <row r="36" spans="1:6" ht="19.5" customHeight="1" x14ac:dyDescent="0.25">
      <c r="A36" s="101" t="s">
        <v>218</v>
      </c>
      <c r="B36" s="92">
        <v>9740</v>
      </c>
      <c r="C36" s="349">
        <v>0</v>
      </c>
      <c r="D36" s="349">
        <v>0</v>
      </c>
      <c r="E36" s="349">
        <v>0</v>
      </c>
      <c r="F36" s="95">
        <f t="shared" si="9"/>
        <v>0</v>
      </c>
    </row>
    <row r="37" spans="1:6" ht="19.5" customHeight="1" x14ac:dyDescent="0.25">
      <c r="A37" s="101" t="s">
        <v>219</v>
      </c>
      <c r="B37" s="92" t="s">
        <v>220</v>
      </c>
      <c r="C37" s="98"/>
      <c r="D37" s="98"/>
      <c r="E37" s="98"/>
      <c r="F37" s="100"/>
    </row>
    <row r="38" spans="1:6" ht="19.5" customHeight="1" x14ac:dyDescent="0.25">
      <c r="A38" s="101" t="s">
        <v>221</v>
      </c>
      <c r="B38" s="92">
        <v>9780</v>
      </c>
      <c r="C38" s="98"/>
      <c r="D38" s="98"/>
      <c r="E38" s="98"/>
      <c r="F38" s="100"/>
    </row>
    <row r="39" spans="1:6" ht="19.5" customHeight="1" x14ac:dyDescent="0.25">
      <c r="A39" s="101" t="s">
        <v>222</v>
      </c>
      <c r="B39" s="92">
        <v>9789</v>
      </c>
      <c r="C39" s="349"/>
      <c r="D39" s="349">
        <v>0</v>
      </c>
      <c r="E39" s="349">
        <v>0</v>
      </c>
      <c r="F39" s="95">
        <f>C39+D39+E39</f>
        <v>0</v>
      </c>
    </row>
    <row r="40" spans="1:6" ht="19.5" customHeight="1" x14ac:dyDescent="0.25">
      <c r="A40" s="110" t="s">
        <v>223</v>
      </c>
      <c r="B40" s="111">
        <v>9790</v>
      </c>
      <c r="C40" s="112">
        <f t="shared" ref="C40:F40" si="10">C33-SUM(C35:C39)</f>
        <v>0</v>
      </c>
      <c r="D40" s="112">
        <f t="shared" si="10"/>
        <v>0</v>
      </c>
      <c r="E40" s="112">
        <f t="shared" si="10"/>
        <v>0</v>
      </c>
      <c r="F40" s="113">
        <f t="shared" si="10"/>
        <v>0</v>
      </c>
    </row>
    <row r="41" spans="1:6" ht="12.75" customHeight="1" x14ac:dyDescent="0.25">
      <c r="A41" s="73" t="s">
        <v>224</v>
      </c>
      <c r="B41" s="74"/>
      <c r="C41" s="275" t="s">
        <v>225</v>
      </c>
      <c r="D41" s="202"/>
      <c r="E41" s="202"/>
      <c r="F41" s="202"/>
    </row>
  </sheetData>
  <sheetProtection algorithmName="SHA-512" hashValue="g47LHVSAfEDs62WOpRd6FIc8nbjIQpkzIlXHe8HzRenmO++xrWPBXaYhugN8oniIpZdLMKbNfdAdi/QDqixx8w==" saltValue="YpI4WREALcqzUdq98q7UVA==" spinCount="100000" sheet="1" objects="1" scenarios="1"/>
  <mergeCells count="17">
    <mergeCell ref="C6:F6"/>
    <mergeCell ref="A33:B33"/>
    <mergeCell ref="A34:B34"/>
    <mergeCell ref="C41:F41"/>
    <mergeCell ref="A6:B6"/>
    <mergeCell ref="A7:B7"/>
    <mergeCell ref="A9:B9"/>
    <mergeCell ref="A14:B14"/>
    <mergeCell ref="A24:B24"/>
    <mergeCell ref="A25:B25"/>
    <mergeCell ref="A29:B29"/>
    <mergeCell ref="A1:F1"/>
    <mergeCell ref="A2:F2"/>
    <mergeCell ref="A3:F3"/>
    <mergeCell ref="A4:F4"/>
    <mergeCell ref="A5:B5"/>
    <mergeCell ref="C5:F5"/>
  </mergeCells>
  <printOptions horizontalCentered="1"/>
  <pageMargins left="0.2" right="0.2" top="0.5" bottom="0.75" header="0" footer="0"/>
  <pageSetup scale="96" orientation="portrait" r:id="rId1"/>
  <headerFooter>
    <oddHeader>&amp;CPublic Disclosure of Proposed Collective Bargaining Agreement&amp;RPage 4b</oddHeader>
    <oddFooter>&amp;LPrinted &amp;D &amp;T</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F41"/>
  <sheetViews>
    <sheetView zoomScaleNormal="100" workbookViewId="0">
      <selection sqref="A1:F1"/>
    </sheetView>
  </sheetViews>
  <sheetFormatPr defaultColWidth="12.6640625" defaultRowHeight="15" customHeight="1" x14ac:dyDescent="0.25"/>
  <cols>
    <col min="1" max="1" width="34.77734375" customWidth="1"/>
    <col min="2" max="2" width="9.21875" customWidth="1"/>
    <col min="3" max="6" width="14.77734375" customWidth="1"/>
    <col min="7" max="26" width="8.88671875" customWidth="1"/>
  </cols>
  <sheetData>
    <row r="1" spans="1:6" ht="15" customHeight="1" x14ac:dyDescent="0.3">
      <c r="A1" s="205" t="str">
        <f>IF('Page 1, Agreement'!C4=0," ",'Page 1, Agreement'!C4)</f>
        <v xml:space="preserve"> </v>
      </c>
      <c r="B1" s="202"/>
      <c r="C1" s="202"/>
      <c r="D1" s="202"/>
      <c r="E1" s="202"/>
      <c r="F1" s="202"/>
    </row>
    <row r="2" spans="1:6" ht="15" customHeight="1" x14ac:dyDescent="0.25">
      <c r="A2" s="201"/>
      <c r="B2" s="202"/>
      <c r="C2" s="202"/>
      <c r="D2" s="202"/>
      <c r="E2" s="202"/>
      <c r="F2" s="202"/>
    </row>
    <row r="3" spans="1:6" ht="15" customHeight="1" x14ac:dyDescent="0.3">
      <c r="A3" s="207" t="s">
        <v>161</v>
      </c>
      <c r="B3" s="202"/>
      <c r="C3" s="202"/>
      <c r="D3" s="202"/>
      <c r="E3" s="202"/>
      <c r="F3" s="202"/>
    </row>
    <row r="4" spans="1:6" ht="15" customHeight="1" x14ac:dyDescent="0.3">
      <c r="A4" s="204"/>
      <c r="B4" s="202"/>
      <c r="C4" s="202"/>
      <c r="D4" s="202"/>
      <c r="E4" s="202"/>
      <c r="F4" s="202"/>
    </row>
    <row r="5" spans="1:6" ht="15" customHeight="1" x14ac:dyDescent="0.3">
      <c r="A5" s="204"/>
      <c r="B5" s="202"/>
      <c r="C5" s="204" t="s">
        <v>227</v>
      </c>
      <c r="D5" s="202"/>
      <c r="E5" s="202"/>
      <c r="F5" s="202"/>
    </row>
    <row r="6" spans="1:6" ht="15" customHeight="1" x14ac:dyDescent="0.25">
      <c r="A6" s="272" t="s">
        <v>165</v>
      </c>
      <c r="B6" s="267"/>
      <c r="C6" s="276" t="str">
        <f>IF('Page 1, Agreement'!C5=0," ",'Page 1, Agreement'!C5)</f>
        <v xml:space="preserve"> </v>
      </c>
      <c r="D6" s="267"/>
      <c r="E6" s="267"/>
      <c r="F6" s="267"/>
    </row>
    <row r="7" spans="1:6" ht="12.75" customHeight="1" x14ac:dyDescent="0.25">
      <c r="A7" s="273"/>
      <c r="B7" s="274"/>
      <c r="C7" s="77" t="s">
        <v>166</v>
      </c>
      <c r="D7" s="77" t="s">
        <v>167</v>
      </c>
      <c r="E7" s="77" t="s">
        <v>168</v>
      </c>
      <c r="F7" s="78" t="s">
        <v>169</v>
      </c>
    </row>
    <row r="8" spans="1:6" ht="61.5" customHeight="1" x14ac:dyDescent="0.25">
      <c r="A8" s="79"/>
      <c r="B8" s="80" t="s">
        <v>170</v>
      </c>
      <c r="C8" s="117" t="str">
        <f>'Page 4a, Impact, Unrestr G.F.'!C8</f>
        <v xml:space="preserve">Latest Board-Approved Budget Before Settlement  (As of ---------) </v>
      </c>
      <c r="D8" s="81" t="s">
        <v>172</v>
      </c>
      <c r="E8" s="81" t="s">
        <v>173</v>
      </c>
      <c r="F8" s="82" t="s">
        <v>174</v>
      </c>
    </row>
    <row r="9" spans="1:6" ht="15" customHeight="1" x14ac:dyDescent="0.25">
      <c r="A9" s="270" t="s">
        <v>175</v>
      </c>
      <c r="B9" s="227"/>
      <c r="C9" s="85"/>
      <c r="D9" s="85"/>
      <c r="E9" s="85"/>
      <c r="F9" s="86"/>
    </row>
    <row r="10" spans="1:6" ht="19.5" customHeight="1" x14ac:dyDescent="0.25">
      <c r="A10" s="87" t="s">
        <v>176</v>
      </c>
      <c r="B10" s="88" t="s">
        <v>177</v>
      </c>
      <c r="C10" s="118">
        <f>'Page 4a, Impact, Unrestr G.F.'!C10+'Page 4b, Impact, Restr G.F.'!C10</f>
        <v>0</v>
      </c>
      <c r="D10" s="89"/>
      <c r="E10" s="118">
        <f>'Page 4a, Impact, Unrestr G.F.'!E10+'Page 4b, Impact, Restr G.F.'!E10</f>
        <v>0</v>
      </c>
      <c r="F10" s="90">
        <f t="shared" ref="F10:F13" si="0">C10+E10</f>
        <v>0</v>
      </c>
    </row>
    <row r="11" spans="1:6" ht="19.5" customHeight="1" x14ac:dyDescent="0.25">
      <c r="A11" s="91" t="s">
        <v>178</v>
      </c>
      <c r="B11" s="92" t="s">
        <v>179</v>
      </c>
      <c r="C11" s="118">
        <f>'Page 4a, Impact, Unrestr G.F.'!C11+'Page 4b, Impact, Restr G.F.'!C11</f>
        <v>0</v>
      </c>
      <c r="D11" s="93"/>
      <c r="E11" s="118">
        <f>'Page 4a, Impact, Unrestr G.F.'!E11+'Page 4b, Impact, Restr G.F.'!E11</f>
        <v>0</v>
      </c>
      <c r="F11" s="90">
        <f t="shared" si="0"/>
        <v>0</v>
      </c>
    </row>
    <row r="12" spans="1:6" ht="19.5" customHeight="1" x14ac:dyDescent="0.25">
      <c r="A12" s="91" t="s">
        <v>180</v>
      </c>
      <c r="B12" s="92" t="s">
        <v>181</v>
      </c>
      <c r="C12" s="118">
        <f>'Page 4a, Impact, Unrestr G.F.'!C12+'Page 4b, Impact, Restr G.F.'!C12</f>
        <v>0</v>
      </c>
      <c r="D12" s="93"/>
      <c r="E12" s="118">
        <f>'Page 4a, Impact, Unrestr G.F.'!E12+'Page 4b, Impact, Restr G.F.'!E12</f>
        <v>0</v>
      </c>
      <c r="F12" s="90">
        <f t="shared" si="0"/>
        <v>0</v>
      </c>
    </row>
    <row r="13" spans="1:6" ht="19.5" customHeight="1" x14ac:dyDescent="0.25">
      <c r="A13" s="91" t="s">
        <v>182</v>
      </c>
      <c r="B13" s="92" t="s">
        <v>183</v>
      </c>
      <c r="C13" s="118">
        <f>'Page 4a, Impact, Unrestr G.F.'!C13+'Page 4b, Impact, Restr G.F.'!C13</f>
        <v>0</v>
      </c>
      <c r="D13" s="93"/>
      <c r="E13" s="118">
        <f>'Page 4a, Impact, Unrestr G.F.'!E13+'Page 4b, Impact, Restr G.F.'!E13</f>
        <v>0</v>
      </c>
      <c r="F13" s="90">
        <f t="shared" si="0"/>
        <v>0</v>
      </c>
    </row>
    <row r="14" spans="1:6" ht="19.5" customHeight="1" x14ac:dyDescent="0.25">
      <c r="A14" s="269" t="s">
        <v>184</v>
      </c>
      <c r="B14" s="219"/>
      <c r="C14" s="94">
        <f>SUM(C10:C13)</f>
        <v>0</v>
      </c>
      <c r="D14" s="93"/>
      <c r="E14" s="94">
        <f t="shared" ref="E14:F14" si="1">SUM(E10:E13)</f>
        <v>0</v>
      </c>
      <c r="F14" s="95">
        <f t="shared" si="1"/>
        <v>0</v>
      </c>
    </row>
    <row r="15" spans="1:6" ht="15" customHeight="1" x14ac:dyDescent="0.25">
      <c r="A15" s="270" t="s">
        <v>185</v>
      </c>
      <c r="B15" s="227"/>
      <c r="C15" s="96"/>
      <c r="D15" s="96"/>
      <c r="E15" s="96"/>
      <c r="F15" s="97"/>
    </row>
    <row r="16" spans="1:6" ht="19.5" customHeight="1" x14ac:dyDescent="0.25">
      <c r="A16" s="87" t="s">
        <v>228</v>
      </c>
      <c r="B16" s="88" t="s">
        <v>187</v>
      </c>
      <c r="C16" s="118">
        <f>'Page 4a, Impact, Unrestr G.F.'!C16+'Page 4b, Impact, Restr G.F.'!C16</f>
        <v>0</v>
      </c>
      <c r="D16" s="118">
        <f>'Page 4a, Impact, Unrestr G.F.'!D16+'Page 4b, Impact, Restr G.F.'!D16</f>
        <v>0</v>
      </c>
      <c r="E16" s="118">
        <f>'Page 4a, Impact, Unrestr G.F.'!E16+'Page 4b, Impact, Restr G.F.'!E16</f>
        <v>0</v>
      </c>
      <c r="F16" s="90">
        <f t="shared" ref="F16:F18" si="2">C16+D16+E16</f>
        <v>0</v>
      </c>
    </row>
    <row r="17" spans="1:6" ht="19.5" customHeight="1" x14ac:dyDescent="0.25">
      <c r="A17" s="91" t="s">
        <v>188</v>
      </c>
      <c r="B17" s="92" t="s">
        <v>189</v>
      </c>
      <c r="C17" s="118">
        <f>'Page 4a, Impact, Unrestr G.F.'!C17+'Page 4b, Impact, Restr G.F.'!C17</f>
        <v>0</v>
      </c>
      <c r="D17" s="118">
        <f>'Page 4a, Impact, Unrestr G.F.'!D17+'Page 4b, Impact, Restr G.F.'!D17</f>
        <v>0</v>
      </c>
      <c r="E17" s="118">
        <f>'Page 4a, Impact, Unrestr G.F.'!E17+'Page 4b, Impact, Restr G.F.'!E17</f>
        <v>0</v>
      </c>
      <c r="F17" s="90">
        <f t="shared" si="2"/>
        <v>0</v>
      </c>
    </row>
    <row r="18" spans="1:6" ht="19.5" customHeight="1" x14ac:dyDescent="0.25">
      <c r="A18" s="91" t="s">
        <v>190</v>
      </c>
      <c r="B18" s="92" t="s">
        <v>191</v>
      </c>
      <c r="C18" s="118">
        <f>'Page 4a, Impact, Unrestr G.F.'!C18+'Page 4b, Impact, Restr G.F.'!C18</f>
        <v>0</v>
      </c>
      <c r="D18" s="118">
        <f>'Page 4a, Impact, Unrestr G.F.'!D18+'Page 4b, Impact, Restr G.F.'!D18</f>
        <v>0</v>
      </c>
      <c r="E18" s="118">
        <f>'Page 4a, Impact, Unrestr G.F.'!E18+'Page 4b, Impact, Restr G.F.'!E18</f>
        <v>0</v>
      </c>
      <c r="F18" s="90">
        <f t="shared" si="2"/>
        <v>0</v>
      </c>
    </row>
    <row r="19" spans="1:6" ht="19.5" customHeight="1" x14ac:dyDescent="0.25">
      <c r="A19" s="91" t="s">
        <v>192</v>
      </c>
      <c r="B19" s="92" t="s">
        <v>193</v>
      </c>
      <c r="C19" s="118">
        <f>'Page 4a, Impact, Unrestr G.F.'!C19+'Page 4b, Impact, Restr G.F.'!C19</f>
        <v>0</v>
      </c>
      <c r="D19" s="89"/>
      <c r="E19" s="118">
        <f>'Page 4a, Impact, Unrestr G.F.'!E19+'Page 4b, Impact, Restr G.F.'!E19</f>
        <v>0</v>
      </c>
      <c r="F19" s="90">
        <f t="shared" ref="F19:F23" si="3">C19+E19</f>
        <v>0</v>
      </c>
    </row>
    <row r="20" spans="1:6" ht="19.5" customHeight="1" x14ac:dyDescent="0.25">
      <c r="A20" s="91" t="s">
        <v>194</v>
      </c>
      <c r="B20" s="92" t="s">
        <v>195</v>
      </c>
      <c r="C20" s="118">
        <f>'Page 4a, Impact, Unrestr G.F.'!C20+'Page 4b, Impact, Restr G.F.'!C20</f>
        <v>0</v>
      </c>
      <c r="D20" s="89"/>
      <c r="E20" s="118">
        <f>'Page 4a, Impact, Unrestr G.F.'!E20+'Page 4b, Impact, Restr G.F.'!E20</f>
        <v>0</v>
      </c>
      <c r="F20" s="90">
        <f t="shared" si="3"/>
        <v>0</v>
      </c>
    </row>
    <row r="21" spans="1:6" ht="19.5" customHeight="1" x14ac:dyDescent="0.25">
      <c r="A21" s="91" t="s">
        <v>196</v>
      </c>
      <c r="B21" s="92" t="s">
        <v>197</v>
      </c>
      <c r="C21" s="118">
        <f>'Page 4a, Impact, Unrestr G.F.'!C21+'Page 4b, Impact, Restr G.F.'!C21</f>
        <v>0</v>
      </c>
      <c r="D21" s="89"/>
      <c r="E21" s="118">
        <f>'Page 4a, Impact, Unrestr G.F.'!E21+'Page 4b, Impact, Restr G.F.'!E21</f>
        <v>0</v>
      </c>
      <c r="F21" s="90">
        <f t="shared" si="3"/>
        <v>0</v>
      </c>
    </row>
    <row r="22" spans="1:6" ht="27" customHeight="1" x14ac:dyDescent="0.25">
      <c r="A22" s="91" t="s">
        <v>198</v>
      </c>
      <c r="B22" s="99" t="s">
        <v>199</v>
      </c>
      <c r="C22" s="118">
        <f>'Page 4a, Impact, Unrestr G.F.'!C22+'Page 4b, Impact, Restr G.F.'!C22</f>
        <v>0</v>
      </c>
      <c r="D22" s="89"/>
      <c r="E22" s="118">
        <f>'Page 4a, Impact, Unrestr G.F.'!E22+'Page 4b, Impact, Restr G.F.'!E22</f>
        <v>0</v>
      </c>
      <c r="F22" s="90">
        <f t="shared" si="3"/>
        <v>0</v>
      </c>
    </row>
    <row r="23" spans="1:6" ht="19.5" customHeight="1" x14ac:dyDescent="0.25">
      <c r="A23" s="91" t="s">
        <v>200</v>
      </c>
      <c r="B23" s="92" t="s">
        <v>201</v>
      </c>
      <c r="C23" s="118">
        <f>'Page 4a, Impact, Unrestr G.F.'!C23+'Page 4b, Impact, Restr G.F.'!C23</f>
        <v>0</v>
      </c>
      <c r="D23" s="89"/>
      <c r="E23" s="118">
        <f>'Page 4a, Impact, Unrestr G.F.'!E23+'Page 4b, Impact, Restr G.F.'!E23</f>
        <v>0</v>
      </c>
      <c r="F23" s="90">
        <f t="shared" si="3"/>
        <v>0</v>
      </c>
    </row>
    <row r="24" spans="1:6" ht="19.5" customHeight="1" x14ac:dyDescent="0.25">
      <c r="A24" s="269" t="s">
        <v>202</v>
      </c>
      <c r="B24" s="219"/>
      <c r="C24" s="94">
        <f>SUM(C16:C23)</f>
        <v>0</v>
      </c>
      <c r="D24" s="94">
        <f>SUM(D16:D18)</f>
        <v>0</v>
      </c>
      <c r="E24" s="94">
        <f t="shared" ref="E24:F24" si="4">SUM(E16:E23)</f>
        <v>0</v>
      </c>
      <c r="F24" s="95">
        <f t="shared" si="4"/>
        <v>0</v>
      </c>
    </row>
    <row r="25" spans="1:6" ht="15" customHeight="1" x14ac:dyDescent="0.25">
      <c r="A25" s="84" t="s">
        <v>203</v>
      </c>
      <c r="B25" s="119"/>
      <c r="C25" s="98"/>
      <c r="D25" s="98"/>
      <c r="E25" s="98"/>
      <c r="F25" s="100"/>
    </row>
    <row r="26" spans="1:6" ht="19.5" customHeight="1" x14ac:dyDescent="0.25">
      <c r="A26" s="87" t="s">
        <v>229</v>
      </c>
      <c r="B26" s="88" t="s">
        <v>205</v>
      </c>
      <c r="C26" s="94">
        <f>'Page 4a, Impact, Unrestr G.F.'!C26+'Page 4b, Impact, Restr G.F.'!C26</f>
        <v>0</v>
      </c>
      <c r="D26" s="94">
        <f>'Page 4a, Impact, Unrestr G.F.'!D26+'Page 4b, Impact, Restr G.F.'!D26</f>
        <v>0</v>
      </c>
      <c r="E26" s="94">
        <f>'Page 4a, Impact, Unrestr G.F.'!E26+'Page 4b, Impact, Restr G.F.'!E26</f>
        <v>0</v>
      </c>
      <c r="F26" s="95">
        <f t="shared" ref="F26:F28" si="5">C26+D26+E26</f>
        <v>0</v>
      </c>
    </row>
    <row r="27" spans="1:6" ht="19.5" customHeight="1" x14ac:dyDescent="0.25">
      <c r="A27" s="101" t="s">
        <v>206</v>
      </c>
      <c r="B27" s="92" t="s">
        <v>207</v>
      </c>
      <c r="C27" s="94">
        <f>'Page 4a, Impact, Unrestr G.F.'!C27+'Page 4b, Impact, Restr G.F.'!C27</f>
        <v>0</v>
      </c>
      <c r="D27" s="94">
        <f>'Page 4a, Impact, Unrestr G.F.'!D27+'Page 4b, Impact, Restr G.F.'!D27</f>
        <v>0</v>
      </c>
      <c r="E27" s="94">
        <f>'Page 4a, Impact, Unrestr G.F.'!E27+'Page 4b, Impact, Restr G.F.'!E27</f>
        <v>0</v>
      </c>
      <c r="F27" s="95">
        <f t="shared" si="5"/>
        <v>0</v>
      </c>
    </row>
    <row r="28" spans="1:6" ht="19.5" customHeight="1" x14ac:dyDescent="0.25">
      <c r="A28" s="101" t="s">
        <v>208</v>
      </c>
      <c r="B28" s="92" t="s">
        <v>209</v>
      </c>
      <c r="C28" s="94">
        <f>'Page 4a, Impact, Unrestr G.F.'!C28+'Page 4b, Impact, Restr G.F.'!C28</f>
        <v>0</v>
      </c>
      <c r="D28" s="94">
        <f>'Page 4a, Impact, Unrestr G.F.'!D28+'Page 4b, Impact, Restr G.F.'!D28</f>
        <v>0</v>
      </c>
      <c r="E28" s="94">
        <f>'Page 4a, Impact, Unrestr G.F.'!E28+'Page 4b, Impact, Restr G.F.'!E28</f>
        <v>0</v>
      </c>
      <c r="F28" s="95">
        <f t="shared" si="5"/>
        <v>0</v>
      </c>
    </row>
    <row r="29" spans="1:6" ht="19.5" customHeight="1" x14ac:dyDescent="0.25">
      <c r="A29" s="269" t="s">
        <v>210</v>
      </c>
      <c r="B29" s="219"/>
      <c r="C29" s="103">
        <f t="shared" ref="C29:F29" si="6">C14-C24+C26-C27+C28</f>
        <v>0</v>
      </c>
      <c r="D29" s="103">
        <f t="shared" si="6"/>
        <v>0</v>
      </c>
      <c r="E29" s="103">
        <f t="shared" si="6"/>
        <v>0</v>
      </c>
      <c r="F29" s="104">
        <f t="shared" si="6"/>
        <v>0</v>
      </c>
    </row>
    <row r="30" spans="1:6" ht="15" customHeight="1" x14ac:dyDescent="0.25">
      <c r="A30" s="105"/>
      <c r="B30" s="106"/>
      <c r="C30" s="107"/>
      <c r="D30" s="107"/>
      <c r="E30" s="107"/>
      <c r="F30" s="108"/>
    </row>
    <row r="31" spans="1:6" ht="19.5" customHeight="1" x14ac:dyDescent="0.25">
      <c r="A31" s="101" t="s">
        <v>211</v>
      </c>
      <c r="B31" s="92">
        <v>9791</v>
      </c>
      <c r="C31" s="94">
        <f>'Page 4a, Impact, Unrestr G.F.'!C31+'Page 4b, Impact, Restr G.F.'!C31</f>
        <v>0</v>
      </c>
      <c r="D31" s="98"/>
      <c r="E31" s="98"/>
      <c r="F31" s="95">
        <f t="shared" ref="F31:F32" si="7">C31</f>
        <v>0</v>
      </c>
    </row>
    <row r="32" spans="1:6" ht="19.5" customHeight="1" x14ac:dyDescent="0.25">
      <c r="A32" s="101" t="s">
        <v>212</v>
      </c>
      <c r="B32" s="92" t="s">
        <v>213</v>
      </c>
      <c r="C32" s="94">
        <f>'Page 4a, Impact, Unrestr G.F.'!C32+'Page 4b, Impact, Restr G.F.'!C32</f>
        <v>0</v>
      </c>
      <c r="D32" s="98"/>
      <c r="E32" s="98"/>
      <c r="F32" s="95">
        <f t="shared" si="7"/>
        <v>0</v>
      </c>
    </row>
    <row r="33" spans="1:6" ht="19.5" customHeight="1" x14ac:dyDescent="0.25">
      <c r="A33" s="269" t="s">
        <v>214</v>
      </c>
      <c r="B33" s="219"/>
      <c r="C33" s="94">
        <f>C29+C31+C32</f>
        <v>0</v>
      </c>
      <c r="D33" s="94">
        <f t="shared" ref="D33:E33" si="8">D29</f>
        <v>0</v>
      </c>
      <c r="E33" s="94">
        <f t="shared" si="8"/>
        <v>0</v>
      </c>
      <c r="F33" s="95">
        <f>F29+F31+F32</f>
        <v>0</v>
      </c>
    </row>
    <row r="34" spans="1:6" ht="15" customHeight="1" x14ac:dyDescent="0.25">
      <c r="A34" s="84" t="s">
        <v>215</v>
      </c>
      <c r="B34" s="120"/>
      <c r="C34" s="107"/>
      <c r="D34" s="107"/>
      <c r="E34" s="107"/>
      <c r="F34" s="108"/>
    </row>
    <row r="35" spans="1:6" ht="19.5" customHeight="1" x14ac:dyDescent="0.25">
      <c r="A35" s="109" t="s">
        <v>216</v>
      </c>
      <c r="B35" s="88" t="s">
        <v>217</v>
      </c>
      <c r="C35" s="94">
        <f>'Page 4a, Impact, Unrestr G.F.'!C35+'Page 4b, Impact, Restr G.F.'!C35</f>
        <v>0</v>
      </c>
      <c r="D35" s="94">
        <f>'Page 4a, Impact, Unrestr G.F.'!D35+'Page 4b, Impact, Restr G.F.'!D35</f>
        <v>0</v>
      </c>
      <c r="E35" s="94">
        <f>'Page 4a, Impact, Unrestr G.F.'!E35+'Page 4b, Impact, Restr G.F.'!E35</f>
        <v>0</v>
      </c>
      <c r="F35" s="95">
        <f t="shared" ref="F35:F39" si="9">C35+D35+E35</f>
        <v>0</v>
      </c>
    </row>
    <row r="36" spans="1:6" ht="19.5" customHeight="1" x14ac:dyDescent="0.25">
      <c r="A36" s="101" t="s">
        <v>218</v>
      </c>
      <c r="B36" s="92">
        <v>9740</v>
      </c>
      <c r="C36" s="94">
        <f>'Page 4a, Impact, Unrestr G.F.'!C36+'Page 4b, Impact, Restr G.F.'!C36</f>
        <v>0</v>
      </c>
      <c r="D36" s="94">
        <f>'Page 4a, Impact, Unrestr G.F.'!D36+'Page 4b, Impact, Restr G.F.'!D36</f>
        <v>0</v>
      </c>
      <c r="E36" s="94">
        <f>'Page 4a, Impact, Unrestr G.F.'!E36+'Page 4b, Impact, Restr G.F.'!E36</f>
        <v>0</v>
      </c>
      <c r="F36" s="95">
        <f t="shared" si="9"/>
        <v>0</v>
      </c>
    </row>
    <row r="37" spans="1:6" ht="19.5" customHeight="1" x14ac:dyDescent="0.25">
      <c r="A37" s="101" t="s">
        <v>219</v>
      </c>
      <c r="B37" s="92" t="s">
        <v>220</v>
      </c>
      <c r="C37" s="94">
        <f>'Page 4a, Impact, Unrestr G.F.'!C37+'Page 4b, Impact, Restr G.F.'!C37</f>
        <v>0</v>
      </c>
      <c r="D37" s="94">
        <f>'Page 4a, Impact, Unrestr G.F.'!D37+'Page 4b, Impact, Restr G.F.'!D37</f>
        <v>0</v>
      </c>
      <c r="E37" s="94">
        <f>'Page 4a, Impact, Unrestr G.F.'!E37+'Page 4b, Impact, Restr G.F.'!E37</f>
        <v>0</v>
      </c>
      <c r="F37" s="95">
        <f t="shared" si="9"/>
        <v>0</v>
      </c>
    </row>
    <row r="38" spans="1:6" ht="19.5" customHeight="1" x14ac:dyDescent="0.25">
      <c r="A38" s="101" t="s">
        <v>221</v>
      </c>
      <c r="B38" s="92">
        <v>9780</v>
      </c>
      <c r="C38" s="94">
        <f>'Page 4a, Impact, Unrestr G.F.'!C38+'Page 4b, Impact, Restr G.F.'!C38</f>
        <v>0</v>
      </c>
      <c r="D38" s="94">
        <f>'Page 4a, Impact, Unrestr G.F.'!D38+'Page 4b, Impact, Restr G.F.'!D38</f>
        <v>0</v>
      </c>
      <c r="E38" s="94">
        <f>'Page 4a, Impact, Unrestr G.F.'!E38+'Page 4b, Impact, Restr G.F.'!E38</f>
        <v>0</v>
      </c>
      <c r="F38" s="95">
        <f t="shared" si="9"/>
        <v>0</v>
      </c>
    </row>
    <row r="39" spans="1:6" ht="19.5" customHeight="1" x14ac:dyDescent="0.25">
      <c r="A39" s="101" t="s">
        <v>222</v>
      </c>
      <c r="B39" s="92">
        <v>9789</v>
      </c>
      <c r="C39" s="94">
        <f>'Page 4a, Impact, Unrestr G.F.'!C39+'Page 4b, Impact, Restr G.F.'!C39</f>
        <v>0</v>
      </c>
      <c r="D39" s="94">
        <f>'Page 4a, Impact, Unrestr G.F.'!D39+'Page 4b, Impact, Restr G.F.'!D39</f>
        <v>0</v>
      </c>
      <c r="E39" s="94">
        <f>'Page 4a, Impact, Unrestr G.F.'!E39+'Page 4b, Impact, Restr G.F.'!E39</f>
        <v>0</v>
      </c>
      <c r="F39" s="95">
        <f t="shared" si="9"/>
        <v>0</v>
      </c>
    </row>
    <row r="40" spans="1:6" ht="19.5" customHeight="1" x14ac:dyDescent="0.25">
      <c r="A40" s="110" t="s">
        <v>223</v>
      </c>
      <c r="B40" s="111">
        <v>9790</v>
      </c>
      <c r="C40" s="112">
        <f t="shared" ref="C40:F40" si="10">C33-SUM(C35:C39)</f>
        <v>0</v>
      </c>
      <c r="D40" s="112">
        <f t="shared" si="10"/>
        <v>0</v>
      </c>
      <c r="E40" s="112">
        <f t="shared" si="10"/>
        <v>0</v>
      </c>
      <c r="F40" s="113">
        <f t="shared" si="10"/>
        <v>0</v>
      </c>
    </row>
    <row r="41" spans="1:6" ht="12.75" customHeight="1" x14ac:dyDescent="0.25">
      <c r="A41" s="73" t="s">
        <v>224</v>
      </c>
      <c r="B41" s="74"/>
      <c r="C41" s="275" t="s">
        <v>230</v>
      </c>
      <c r="D41" s="202"/>
      <c r="E41" s="202"/>
      <c r="F41" s="202"/>
    </row>
  </sheetData>
  <sheetProtection algorithmName="SHA-512" hashValue="XWcNhOjjn7Zhuc+cAKfUiUV3iAzXaEf64qT/tczv9CfENRAHFOYALp4Yn6VqwoByaKk1fbM2MSB5dfZqxHUQTw==" saltValue="Z4uwikbmRvNFxFCbW3I6qg==" spinCount="100000" sheet="1" objects="1" scenarios="1"/>
  <mergeCells count="16">
    <mergeCell ref="C6:F6"/>
    <mergeCell ref="A33:B33"/>
    <mergeCell ref="C41:F41"/>
    <mergeCell ref="A6:B6"/>
    <mergeCell ref="A7:B7"/>
    <mergeCell ref="A9:B9"/>
    <mergeCell ref="A14:B14"/>
    <mergeCell ref="A15:B15"/>
    <mergeCell ref="A24:B24"/>
    <mergeCell ref="A29:B29"/>
    <mergeCell ref="A1:F1"/>
    <mergeCell ref="A2:F2"/>
    <mergeCell ref="A3:F3"/>
    <mergeCell ref="A4:F4"/>
    <mergeCell ref="A5:B5"/>
    <mergeCell ref="C5:F5"/>
  </mergeCells>
  <printOptions horizontalCentered="1"/>
  <pageMargins left="0.2" right="0.2" top="0.5" bottom="0.75" header="0" footer="0"/>
  <pageSetup scale="95" orientation="portrait" r:id="rId1"/>
  <headerFooter>
    <oddHeader>&amp;CPublic Disclosure of Proposed Collective Bargaining Agreement&amp;RPage 4c</oddHeader>
    <oddFooter>&amp;LPrinted &amp;D &amp;T</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F39"/>
  <sheetViews>
    <sheetView zoomScaleNormal="100" workbookViewId="0">
      <selection activeCell="C33" sqref="C33"/>
    </sheetView>
  </sheetViews>
  <sheetFormatPr defaultColWidth="12.6640625" defaultRowHeight="15" customHeight="1" x14ac:dyDescent="0.25"/>
  <cols>
    <col min="1" max="1" width="34.77734375" customWidth="1"/>
    <col min="2" max="2" width="9.21875" customWidth="1"/>
    <col min="3" max="6" width="14.77734375" customWidth="1"/>
    <col min="7" max="26" width="8.88671875" customWidth="1"/>
  </cols>
  <sheetData>
    <row r="1" spans="1:6" ht="15" customHeight="1" x14ac:dyDescent="0.3">
      <c r="A1" s="205" t="str">
        <f>IF('Page 1, Agreement'!C4=0," ",'Page 1, Agreement'!C4)</f>
        <v xml:space="preserve"> </v>
      </c>
      <c r="B1" s="202"/>
      <c r="C1" s="202"/>
      <c r="D1" s="202"/>
      <c r="E1" s="202"/>
      <c r="F1" s="202"/>
    </row>
    <row r="2" spans="1:6" ht="15" customHeight="1" x14ac:dyDescent="0.25">
      <c r="A2" s="201"/>
      <c r="B2" s="202"/>
      <c r="C2" s="202"/>
      <c r="D2" s="202"/>
      <c r="E2" s="202"/>
      <c r="F2" s="202"/>
    </row>
    <row r="3" spans="1:6" ht="15" customHeight="1" x14ac:dyDescent="0.3">
      <c r="A3" s="207" t="s">
        <v>161</v>
      </c>
      <c r="B3" s="202"/>
      <c r="C3" s="202"/>
      <c r="D3" s="202"/>
      <c r="E3" s="202"/>
      <c r="F3" s="202"/>
    </row>
    <row r="4" spans="1:6" ht="15" customHeight="1" x14ac:dyDescent="0.3">
      <c r="A4" s="204"/>
      <c r="B4" s="202"/>
      <c r="C4" s="202"/>
      <c r="D4" s="202"/>
      <c r="E4" s="202"/>
      <c r="F4" s="202"/>
    </row>
    <row r="5" spans="1:6" ht="15" customHeight="1" x14ac:dyDescent="0.3">
      <c r="A5" s="204"/>
      <c r="B5" s="202"/>
      <c r="C5" s="204" t="s">
        <v>231</v>
      </c>
      <c r="D5" s="202"/>
      <c r="E5" s="202"/>
      <c r="F5" s="202"/>
    </row>
    <row r="6" spans="1:6" ht="15" customHeight="1" x14ac:dyDescent="0.25">
      <c r="A6" s="272" t="s">
        <v>165</v>
      </c>
      <c r="B6" s="267"/>
      <c r="C6" s="276" t="str">
        <f>IF('Page 1, Agreement'!C5=0," ",'Page 1, Agreement'!C5)</f>
        <v xml:space="preserve"> </v>
      </c>
      <c r="D6" s="267"/>
      <c r="E6" s="267"/>
      <c r="F6" s="267"/>
    </row>
    <row r="7" spans="1:6" ht="12.75" customHeight="1" x14ac:dyDescent="0.25">
      <c r="A7" s="273"/>
      <c r="B7" s="274"/>
      <c r="C7" s="77" t="s">
        <v>166</v>
      </c>
      <c r="D7" s="77" t="s">
        <v>167</v>
      </c>
      <c r="E7" s="77" t="s">
        <v>168</v>
      </c>
      <c r="F7" s="78" t="s">
        <v>169</v>
      </c>
    </row>
    <row r="8" spans="1:6" ht="61.5" customHeight="1" x14ac:dyDescent="0.25">
      <c r="A8" s="79"/>
      <c r="B8" s="80" t="s">
        <v>170</v>
      </c>
      <c r="C8" s="347" t="s">
        <v>232</v>
      </c>
      <c r="D8" s="81" t="s">
        <v>172</v>
      </c>
      <c r="E8" s="81" t="s">
        <v>173</v>
      </c>
      <c r="F8" s="82" t="s">
        <v>174</v>
      </c>
    </row>
    <row r="9" spans="1:6" ht="15" customHeight="1" x14ac:dyDescent="0.25">
      <c r="A9" s="270" t="s">
        <v>175</v>
      </c>
      <c r="B9" s="227"/>
      <c r="C9" s="85"/>
      <c r="D9" s="85"/>
      <c r="E9" s="85"/>
      <c r="F9" s="86"/>
    </row>
    <row r="10" spans="1:6" ht="19.5" customHeight="1" x14ac:dyDescent="0.25">
      <c r="A10" s="87" t="s">
        <v>178</v>
      </c>
      <c r="B10" s="121" t="s">
        <v>179</v>
      </c>
      <c r="C10" s="348">
        <v>0</v>
      </c>
      <c r="D10" s="89"/>
      <c r="E10" s="348">
        <v>0</v>
      </c>
      <c r="F10" s="90">
        <f t="shared" ref="F10:F12" si="0">C10+E10</f>
        <v>0</v>
      </c>
    </row>
    <row r="11" spans="1:6" ht="19.5" customHeight="1" x14ac:dyDescent="0.25">
      <c r="A11" s="87" t="s">
        <v>180</v>
      </c>
      <c r="B11" s="92" t="s">
        <v>181</v>
      </c>
      <c r="C11" s="348">
        <v>0</v>
      </c>
      <c r="D11" s="89"/>
      <c r="E11" s="348">
        <v>0</v>
      </c>
      <c r="F11" s="90">
        <f t="shared" si="0"/>
        <v>0</v>
      </c>
    </row>
    <row r="12" spans="1:6" ht="19.5" customHeight="1" x14ac:dyDescent="0.25">
      <c r="A12" s="91" t="s">
        <v>182</v>
      </c>
      <c r="B12" s="88" t="s">
        <v>183</v>
      </c>
      <c r="C12" s="348">
        <v>0</v>
      </c>
      <c r="D12" s="93"/>
      <c r="E12" s="348">
        <v>0</v>
      </c>
      <c r="F12" s="90">
        <f t="shared" si="0"/>
        <v>0</v>
      </c>
    </row>
    <row r="13" spans="1:6" ht="19.5" customHeight="1" x14ac:dyDescent="0.25">
      <c r="A13" s="269" t="s">
        <v>184</v>
      </c>
      <c r="B13" s="219"/>
      <c r="C13" s="94">
        <f>SUM(C10:C12)</f>
        <v>0</v>
      </c>
      <c r="D13" s="93"/>
      <c r="E13" s="94">
        <f t="shared" ref="E13:F13" si="1">SUM(E10:E12)</f>
        <v>0</v>
      </c>
      <c r="F13" s="95">
        <f t="shared" si="1"/>
        <v>0</v>
      </c>
    </row>
    <row r="14" spans="1:6" ht="15" customHeight="1" x14ac:dyDescent="0.25">
      <c r="A14" s="270" t="s">
        <v>185</v>
      </c>
      <c r="B14" s="227"/>
      <c r="C14" s="96"/>
      <c r="D14" s="96"/>
      <c r="E14" s="96"/>
      <c r="F14" s="97"/>
    </row>
    <row r="15" spans="1:6" ht="19.5" customHeight="1" x14ac:dyDescent="0.25">
      <c r="A15" s="87" t="s">
        <v>186</v>
      </c>
      <c r="B15" s="88" t="s">
        <v>187</v>
      </c>
      <c r="C15" s="348">
        <v>0</v>
      </c>
      <c r="D15" s="348">
        <v>0</v>
      </c>
      <c r="E15" s="348">
        <v>0</v>
      </c>
      <c r="F15" s="90">
        <f t="shared" ref="F15:F17" si="2">C15+D15+E15</f>
        <v>0</v>
      </c>
    </row>
    <row r="16" spans="1:6" ht="19.5" customHeight="1" x14ac:dyDescent="0.25">
      <c r="A16" s="91" t="s">
        <v>188</v>
      </c>
      <c r="B16" s="92" t="s">
        <v>189</v>
      </c>
      <c r="C16" s="349">
        <v>0</v>
      </c>
      <c r="D16" s="349">
        <v>0</v>
      </c>
      <c r="E16" s="349">
        <v>0</v>
      </c>
      <c r="F16" s="90">
        <f t="shared" si="2"/>
        <v>0</v>
      </c>
    </row>
    <row r="17" spans="1:6" ht="19.5" customHeight="1" x14ac:dyDescent="0.25">
      <c r="A17" s="91" t="s">
        <v>190</v>
      </c>
      <c r="B17" s="92" t="s">
        <v>191</v>
      </c>
      <c r="C17" s="349">
        <v>0</v>
      </c>
      <c r="D17" s="349">
        <v>0</v>
      </c>
      <c r="E17" s="349">
        <v>0</v>
      </c>
      <c r="F17" s="90">
        <f t="shared" si="2"/>
        <v>0</v>
      </c>
    </row>
    <row r="18" spans="1:6" ht="19.5" customHeight="1" x14ac:dyDescent="0.25">
      <c r="A18" s="91" t="s">
        <v>192</v>
      </c>
      <c r="B18" s="92" t="s">
        <v>193</v>
      </c>
      <c r="C18" s="349">
        <v>0</v>
      </c>
      <c r="D18" s="98"/>
      <c r="E18" s="349">
        <v>0</v>
      </c>
      <c r="F18" s="90">
        <f t="shared" ref="F18:F22" si="3">C18+E18</f>
        <v>0</v>
      </c>
    </row>
    <row r="19" spans="1:6" ht="19.5" customHeight="1" x14ac:dyDescent="0.25">
      <c r="A19" s="91" t="s">
        <v>194</v>
      </c>
      <c r="B19" s="92" t="s">
        <v>195</v>
      </c>
      <c r="C19" s="349">
        <v>0</v>
      </c>
      <c r="D19" s="98"/>
      <c r="E19" s="349">
        <v>0</v>
      </c>
      <c r="F19" s="90">
        <f t="shared" si="3"/>
        <v>0</v>
      </c>
    </row>
    <row r="20" spans="1:6" ht="19.5" customHeight="1" x14ac:dyDescent="0.25">
      <c r="A20" s="91" t="s">
        <v>196</v>
      </c>
      <c r="B20" s="92" t="s">
        <v>197</v>
      </c>
      <c r="C20" s="349">
        <v>0</v>
      </c>
      <c r="D20" s="98"/>
      <c r="E20" s="349">
        <v>0</v>
      </c>
      <c r="F20" s="90">
        <f t="shared" si="3"/>
        <v>0</v>
      </c>
    </row>
    <row r="21" spans="1:6" ht="27" customHeight="1" x14ac:dyDescent="0.25">
      <c r="A21" s="91" t="s">
        <v>198</v>
      </c>
      <c r="B21" s="99" t="s">
        <v>199</v>
      </c>
      <c r="C21" s="349">
        <v>0</v>
      </c>
      <c r="D21" s="98"/>
      <c r="E21" s="349">
        <v>0</v>
      </c>
      <c r="F21" s="90">
        <f t="shared" si="3"/>
        <v>0</v>
      </c>
    </row>
    <row r="22" spans="1:6" ht="19.5" customHeight="1" x14ac:dyDescent="0.25">
      <c r="A22" s="91" t="s">
        <v>200</v>
      </c>
      <c r="B22" s="92" t="s">
        <v>201</v>
      </c>
      <c r="C22" s="349">
        <v>0</v>
      </c>
      <c r="D22" s="98"/>
      <c r="E22" s="349">
        <v>0</v>
      </c>
      <c r="F22" s="90">
        <f t="shared" si="3"/>
        <v>0</v>
      </c>
    </row>
    <row r="23" spans="1:6" ht="19.5" customHeight="1" x14ac:dyDescent="0.25">
      <c r="A23" s="269" t="s">
        <v>202</v>
      </c>
      <c r="B23" s="219"/>
      <c r="C23" s="94">
        <f>SUM(C15:C22)</f>
        <v>0</v>
      </c>
      <c r="D23" s="94">
        <f>SUM(D15:D17)</f>
        <v>0</v>
      </c>
      <c r="E23" s="94">
        <f t="shared" ref="E23:F23" si="4">SUM(E15:E22)</f>
        <v>0</v>
      </c>
      <c r="F23" s="95">
        <f t="shared" si="4"/>
        <v>0</v>
      </c>
    </row>
    <row r="24" spans="1:6" ht="15" customHeight="1" x14ac:dyDescent="0.25">
      <c r="A24" s="270" t="s">
        <v>203</v>
      </c>
      <c r="B24" s="227"/>
      <c r="C24" s="98"/>
      <c r="D24" s="98"/>
      <c r="E24" s="98"/>
      <c r="F24" s="100"/>
    </row>
    <row r="25" spans="1:6" ht="19.5" customHeight="1" x14ac:dyDescent="0.25">
      <c r="A25" s="87" t="s">
        <v>204</v>
      </c>
      <c r="B25" s="88" t="s">
        <v>205</v>
      </c>
      <c r="C25" s="349">
        <v>0</v>
      </c>
      <c r="D25" s="349">
        <v>0</v>
      </c>
      <c r="E25" s="349">
        <v>0</v>
      </c>
      <c r="F25" s="95">
        <f t="shared" ref="F25:F26" si="5">C25+D25+E25</f>
        <v>0</v>
      </c>
    </row>
    <row r="26" spans="1:6" ht="19.5" customHeight="1" x14ac:dyDescent="0.25">
      <c r="A26" s="101" t="s">
        <v>206</v>
      </c>
      <c r="B26" s="92" t="s">
        <v>207</v>
      </c>
      <c r="C26" s="349">
        <v>0</v>
      </c>
      <c r="D26" s="349">
        <v>0</v>
      </c>
      <c r="E26" s="349">
        <v>0</v>
      </c>
      <c r="F26" s="95">
        <f t="shared" si="5"/>
        <v>0</v>
      </c>
    </row>
    <row r="27" spans="1:6" ht="19.5" customHeight="1" x14ac:dyDescent="0.25">
      <c r="A27" s="269" t="s">
        <v>210</v>
      </c>
      <c r="B27" s="219"/>
      <c r="C27" s="103">
        <f t="shared" ref="C27:F27" si="6">C13-C23+C25-C26</f>
        <v>0</v>
      </c>
      <c r="D27" s="103">
        <f t="shared" si="6"/>
        <v>0</v>
      </c>
      <c r="E27" s="103">
        <f t="shared" si="6"/>
        <v>0</v>
      </c>
      <c r="F27" s="104">
        <f t="shared" si="6"/>
        <v>0</v>
      </c>
    </row>
    <row r="28" spans="1:6" ht="15" customHeight="1" x14ac:dyDescent="0.25">
      <c r="A28" s="122"/>
      <c r="B28" s="123"/>
      <c r="C28" s="107"/>
      <c r="D28" s="107"/>
      <c r="E28" s="107"/>
      <c r="F28" s="108"/>
    </row>
    <row r="29" spans="1:6" ht="19.5" customHeight="1" x14ac:dyDescent="0.25">
      <c r="A29" s="101" t="s">
        <v>211</v>
      </c>
      <c r="B29" s="88">
        <v>9791</v>
      </c>
      <c r="C29" s="349">
        <v>0</v>
      </c>
      <c r="D29" s="98"/>
      <c r="E29" s="98"/>
      <c r="F29" s="95">
        <f t="shared" ref="F29:F30" si="7">C29</f>
        <v>0</v>
      </c>
    </row>
    <row r="30" spans="1:6" ht="19.5" customHeight="1" x14ac:dyDescent="0.25">
      <c r="A30" s="101" t="s">
        <v>212</v>
      </c>
      <c r="B30" s="92" t="s">
        <v>213</v>
      </c>
      <c r="C30" s="349">
        <v>0</v>
      </c>
      <c r="D30" s="98"/>
      <c r="E30" s="98"/>
      <c r="F30" s="95">
        <f t="shared" si="7"/>
        <v>0</v>
      </c>
    </row>
    <row r="31" spans="1:6" ht="19.5" customHeight="1" x14ac:dyDescent="0.25">
      <c r="A31" s="124" t="s">
        <v>214</v>
      </c>
      <c r="B31" s="92"/>
      <c r="C31" s="94">
        <f>C27+C29+C30</f>
        <v>0</v>
      </c>
      <c r="D31" s="94">
        <f t="shared" ref="D31:E31" si="8">D27</f>
        <v>0</v>
      </c>
      <c r="E31" s="94">
        <f t="shared" si="8"/>
        <v>0</v>
      </c>
      <c r="F31" s="95">
        <f>F27+F29+F30</f>
        <v>0</v>
      </c>
    </row>
    <row r="32" spans="1:6" ht="15" customHeight="1" x14ac:dyDescent="0.25">
      <c r="A32" s="270" t="s">
        <v>215</v>
      </c>
      <c r="B32" s="227"/>
      <c r="C32" s="107"/>
      <c r="D32" s="107"/>
      <c r="E32" s="107"/>
      <c r="F32" s="108"/>
    </row>
    <row r="33" spans="1:6" ht="19.5" customHeight="1" x14ac:dyDescent="0.25">
      <c r="A33" s="109" t="s">
        <v>216</v>
      </c>
      <c r="B33" s="88" t="s">
        <v>217</v>
      </c>
      <c r="C33" s="349">
        <v>0</v>
      </c>
      <c r="D33" s="349">
        <v>0</v>
      </c>
      <c r="E33" s="349">
        <v>0</v>
      </c>
      <c r="F33" s="95">
        <f t="shared" ref="F33:F37" si="9">C33+D33+E33</f>
        <v>0</v>
      </c>
    </row>
    <row r="34" spans="1:6" ht="19.5" customHeight="1" x14ac:dyDescent="0.25">
      <c r="A34" s="101" t="s">
        <v>218</v>
      </c>
      <c r="B34" s="92">
        <v>9740</v>
      </c>
      <c r="C34" s="349">
        <v>0</v>
      </c>
      <c r="D34" s="349">
        <v>0</v>
      </c>
      <c r="E34" s="349">
        <v>0</v>
      </c>
      <c r="F34" s="95">
        <f t="shared" si="9"/>
        <v>0</v>
      </c>
    </row>
    <row r="35" spans="1:6" ht="19.5" customHeight="1" x14ac:dyDescent="0.25">
      <c r="A35" s="101" t="s">
        <v>219</v>
      </c>
      <c r="B35" s="92" t="s">
        <v>220</v>
      </c>
      <c r="C35" s="349">
        <v>0</v>
      </c>
      <c r="D35" s="349">
        <v>0</v>
      </c>
      <c r="E35" s="349">
        <v>0</v>
      </c>
      <c r="F35" s="95">
        <f t="shared" si="9"/>
        <v>0</v>
      </c>
    </row>
    <row r="36" spans="1:6" ht="19.5" customHeight="1" x14ac:dyDescent="0.25">
      <c r="A36" s="101" t="s">
        <v>221</v>
      </c>
      <c r="B36" s="92">
        <v>9780</v>
      </c>
      <c r="C36" s="349">
        <v>0</v>
      </c>
      <c r="D36" s="349">
        <v>0</v>
      </c>
      <c r="E36" s="349">
        <v>0</v>
      </c>
      <c r="F36" s="95">
        <f t="shared" si="9"/>
        <v>0</v>
      </c>
    </row>
    <row r="37" spans="1:6" ht="19.5" customHeight="1" x14ac:dyDescent="0.25">
      <c r="A37" s="101" t="s">
        <v>222</v>
      </c>
      <c r="B37" s="92">
        <v>9789</v>
      </c>
      <c r="C37" s="349">
        <v>0</v>
      </c>
      <c r="D37" s="349">
        <v>0</v>
      </c>
      <c r="E37" s="349">
        <v>0</v>
      </c>
      <c r="F37" s="95">
        <f t="shared" si="9"/>
        <v>0</v>
      </c>
    </row>
    <row r="38" spans="1:6" ht="19.5" customHeight="1" x14ac:dyDescent="0.25">
      <c r="A38" s="110" t="s">
        <v>223</v>
      </c>
      <c r="B38" s="111">
        <v>9790</v>
      </c>
      <c r="C38" s="112">
        <f t="shared" ref="C38:F38" si="10">C31-SUM(C33:C37)</f>
        <v>0</v>
      </c>
      <c r="D38" s="112">
        <f t="shared" si="10"/>
        <v>0</v>
      </c>
      <c r="E38" s="112">
        <f t="shared" si="10"/>
        <v>0</v>
      </c>
      <c r="F38" s="113">
        <f t="shared" si="10"/>
        <v>0</v>
      </c>
    </row>
    <row r="39" spans="1:6" ht="12.75" customHeight="1" x14ac:dyDescent="0.25">
      <c r="A39" s="73" t="s">
        <v>224</v>
      </c>
      <c r="B39" s="74"/>
      <c r="C39" s="271" t="s">
        <v>230</v>
      </c>
      <c r="D39" s="237"/>
      <c r="E39" s="237"/>
      <c r="F39" s="237"/>
    </row>
  </sheetData>
  <sheetProtection algorithmName="SHA-512" hashValue="ig/7R2T6bBLURG4hXJO/JPMcIlg7B9lLG90fBXT3n9pmuPCiT3g8yJf4zMoCmPCzxxAWKp6MsjCcoyPh4tPhaQ==" saltValue="IDCo96TlTrGTcIzXCw/6CA==" spinCount="100000" sheet="1" objects="1" scenarios="1"/>
  <mergeCells count="17">
    <mergeCell ref="C6:F6"/>
    <mergeCell ref="A27:B27"/>
    <mergeCell ref="A32:B32"/>
    <mergeCell ref="C39:F39"/>
    <mergeCell ref="A6:B6"/>
    <mergeCell ref="A7:B7"/>
    <mergeCell ref="A9:B9"/>
    <mergeCell ref="A13:B13"/>
    <mergeCell ref="A14:B14"/>
    <mergeCell ref="A23:B23"/>
    <mergeCell ref="A24:B24"/>
    <mergeCell ref="A1:F1"/>
    <mergeCell ref="A2:F2"/>
    <mergeCell ref="A3:F3"/>
    <mergeCell ref="A4:F4"/>
    <mergeCell ref="A5:B5"/>
    <mergeCell ref="C5:F5"/>
  </mergeCells>
  <printOptions horizontalCentered="1"/>
  <pageMargins left="0.2" right="0.2" top="0.5" bottom="0.75" header="0" footer="0"/>
  <pageSetup orientation="portrait" r:id="rId1"/>
  <headerFooter>
    <oddHeader>&amp;CPublic Disclosure of Proposed Collective Bargaining Agreement&amp;RPage 4d</oddHeader>
    <oddFooter>&amp;LPrinted &amp;D &amp;T</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24</vt:i4>
      </vt:variant>
      <vt:variant>
        <vt:lpstr>Named Ranges</vt:lpstr>
      </vt:variant>
      <vt:variant>
        <vt:i4>12</vt:i4>
      </vt:variant>
    </vt:vector>
  </HeadingPairs>
  <TitlesOfParts>
    <vt:vector size="36" baseType="lpstr">
      <vt:lpstr>General Instructions</vt:lpstr>
      <vt:lpstr>Specific Instructions</vt:lpstr>
      <vt:lpstr>Page 1, Agreement</vt:lpstr>
      <vt:lpstr>Page 2, Explanations</vt:lpstr>
      <vt:lpstr>Page 3, Explanations</vt:lpstr>
      <vt:lpstr>Page 4a, Impact, Unrestr G.F.</vt:lpstr>
      <vt:lpstr>Page 4b, Impact, Restr G.F.</vt:lpstr>
      <vt:lpstr>Page 4c, Impact, Combined G.F.</vt:lpstr>
      <vt:lpstr>Page 4d, Impact, Adult Fund</vt:lpstr>
      <vt:lpstr>Page 4e, Impact, Child Dev Fund</vt:lpstr>
      <vt:lpstr>Page 4f, Impact, Cafeteria Fund</vt:lpstr>
      <vt:lpstr>Page 4g, Impact, Other Fund</vt:lpstr>
      <vt:lpstr>Page 4h, Impact, Other Fund</vt:lpstr>
      <vt:lpstr>Page 4i, Column 3 Explanations</vt:lpstr>
      <vt:lpstr>Page 5a, MYP, Unrestricted</vt:lpstr>
      <vt:lpstr>Page 5b, MYP, Restricted</vt:lpstr>
      <vt:lpstr>Page 5c, MYP, Combined</vt:lpstr>
      <vt:lpstr>Page 6, Reserve Levels</vt:lpstr>
      <vt:lpstr>Page 7, Variance &amp; Deficits</vt:lpstr>
      <vt:lpstr>Page 8, Compare to LCFF Change</vt:lpstr>
      <vt:lpstr>Page 9, Certification No. 1</vt:lpstr>
      <vt:lpstr>Page 9a, Assumptions &amp; Explan.</vt:lpstr>
      <vt:lpstr>Page 10, Certification No.  2</vt:lpstr>
      <vt:lpstr>Sheet1</vt:lpstr>
      <vt:lpstr>'General Instructions'!_2007_08_Urgent_Bulletin_No._2__Attachment_No._1_3</vt:lpstr>
      <vt:lpstr>'Specific Instructions'!_2007_08_Urgent_Bulletin_No._2__Attachment_No._2_1</vt:lpstr>
      <vt:lpstr>'Page 1, Agreement'!Print_Area</vt:lpstr>
      <vt:lpstr>'Page 4a, Impact, Unrestr G.F.'!Print_Area</vt:lpstr>
      <vt:lpstr>'Page 4b, Impact, Restr G.F.'!Print_Area</vt:lpstr>
      <vt:lpstr>'Page 4i, Column 3 Explanations'!Print_Area</vt:lpstr>
      <vt:lpstr>'Page 5a, MYP, Unrestricted'!Print_Area</vt:lpstr>
      <vt:lpstr>'Page 5b, MYP, Restricted'!Print_Area</vt:lpstr>
      <vt:lpstr>'Page 6, Reserve Levels'!Print_Area</vt:lpstr>
      <vt:lpstr>'Page 7, Variance &amp; Deficits'!Print_Area</vt:lpstr>
      <vt:lpstr>'Page 8, Compare to LCFF Change'!Print_Area</vt:lpstr>
      <vt:lpstr>'Page 9, Certification No. 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baker_michael</dc:creator>
  <cp:lastModifiedBy>Danielle Spahn</cp:lastModifiedBy>
  <cp:lastPrinted>2026-02-11T20:58:12Z</cp:lastPrinted>
  <dcterms:created xsi:type="dcterms:W3CDTF">2004-04-16T16:33:51Z</dcterms:created>
  <dcterms:modified xsi:type="dcterms:W3CDTF">2026-02-11T21:21:49Z</dcterms:modified>
</cp:coreProperties>
</file>